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9 класс" sheetId="6" r:id="rId1"/>
    <sheet name="10 класс" sheetId="7" r:id="rId2"/>
    <sheet name="11 класс" sheetId="8" r:id="rId3"/>
  </sheets>
  <definedNames>
    <definedName name="_xlnm._FilterDatabase" localSheetId="1" hidden="1">'10 класс'!$A$18:$N$20</definedName>
    <definedName name="_xlnm._FilterDatabase" localSheetId="2" hidden="1">'11 класс'!$A$18:$N$20</definedName>
    <definedName name="_xlnm._FilterDatabase" localSheetId="0" hidden="1">'9 класс'!$A$18:$N$20</definedName>
  </definedNames>
  <calcPr calcId="145621"/>
</workbook>
</file>

<file path=xl/calcChain.xml><?xml version="1.0" encoding="utf-8"?>
<calcChain xmlns="http://schemas.openxmlformats.org/spreadsheetml/2006/main">
  <c r="Z20" i="8" l="1"/>
  <c r="AA20" i="8"/>
  <c r="AB20" i="8"/>
  <c r="AC20" i="8"/>
  <c r="AD20" i="8"/>
  <c r="AE20" i="8"/>
  <c r="AF20" i="8"/>
  <c r="AG20" i="8"/>
  <c r="AH20" i="8"/>
  <c r="AI23" i="8" s="1"/>
  <c r="AJ23" i="8" s="1"/>
  <c r="Z21" i="8"/>
  <c r="AA21" i="8"/>
  <c r="AB21" i="8"/>
  <c r="AC21" i="8"/>
  <c r="AD21" i="8"/>
  <c r="AE21" i="8"/>
  <c r="AF21" i="8"/>
  <c r="AG21" i="8"/>
  <c r="AH21" i="8"/>
  <c r="Z22" i="8"/>
  <c r="AA22" i="8"/>
  <c r="AB22" i="8"/>
  <c r="AC22" i="8"/>
  <c r="AD22" i="8"/>
  <c r="AE22" i="8"/>
  <c r="AF22" i="8"/>
  <c r="AG22" i="8"/>
  <c r="AH22" i="8"/>
  <c r="Z23" i="8"/>
  <c r="AA23" i="8"/>
  <c r="AB23" i="8"/>
  <c r="AC23" i="8"/>
  <c r="AD23" i="8"/>
  <c r="AE23" i="8"/>
  <c r="AF23" i="8"/>
  <c r="AG23" i="8"/>
  <c r="AH23" i="8"/>
  <c r="AI21" i="8" s="1"/>
  <c r="AJ21" i="8" s="1"/>
  <c r="Z24" i="8"/>
  <c r="AA24" i="8"/>
  <c r="AB24" i="8"/>
  <c r="AC24" i="8"/>
  <c r="AD24" i="8"/>
  <c r="AE24" i="8"/>
  <c r="AF24" i="8"/>
  <c r="AG24" i="8"/>
  <c r="AH24" i="8"/>
  <c r="Z25" i="8"/>
  <c r="AA25" i="8"/>
  <c r="AB25" i="8"/>
  <c r="AC25" i="8"/>
  <c r="AD25" i="8"/>
  <c r="AE25" i="8"/>
  <c r="AF25" i="8"/>
  <c r="AG25" i="8"/>
  <c r="AH25" i="8"/>
  <c r="AI25" i="8" s="1"/>
  <c r="AJ25" i="8" s="1"/>
  <c r="Z26" i="8"/>
  <c r="AA26" i="8"/>
  <c r="AB26" i="8"/>
  <c r="AC26" i="8"/>
  <c r="AD26" i="8"/>
  <c r="AE26" i="8"/>
  <c r="AF26" i="8"/>
  <c r="AG26" i="8"/>
  <c r="AH26" i="8"/>
  <c r="Z27" i="8"/>
  <c r="AA27" i="8"/>
  <c r="AB27" i="8"/>
  <c r="AC27" i="8"/>
  <c r="AD27" i="8"/>
  <c r="AE27" i="8"/>
  <c r="AF27" i="8"/>
  <c r="AG27" i="8"/>
  <c r="AH27" i="8"/>
  <c r="Z28" i="8"/>
  <c r="AA28" i="8"/>
  <c r="AB28" i="8"/>
  <c r="AC28" i="8"/>
  <c r="AD28" i="8"/>
  <c r="AE28" i="8"/>
  <c r="AF28" i="8"/>
  <c r="AG28" i="8"/>
  <c r="AH28" i="8"/>
  <c r="Z29" i="8"/>
  <c r="AA29" i="8"/>
  <c r="AB29" i="8"/>
  <c r="AC29" i="8"/>
  <c r="AD29" i="8"/>
  <c r="AE29" i="8"/>
  <c r="AF29" i="8"/>
  <c r="AG29" i="8"/>
  <c r="AH29" i="8"/>
  <c r="AI33" i="8" s="1"/>
  <c r="AJ33" i="8" s="1"/>
  <c r="Z30" i="8"/>
  <c r="AA30" i="8"/>
  <c r="AB30" i="8"/>
  <c r="AC30" i="8"/>
  <c r="AD30" i="8"/>
  <c r="AE30" i="8"/>
  <c r="AF30" i="8"/>
  <c r="AG30" i="8"/>
  <c r="AH30" i="8"/>
  <c r="Z31" i="8"/>
  <c r="AA31" i="8"/>
  <c r="AB31" i="8"/>
  <c r="AC31" i="8"/>
  <c r="AD31" i="8"/>
  <c r="AE31" i="8"/>
  <c r="AF31" i="8"/>
  <c r="AG31" i="8"/>
  <c r="AH31" i="8"/>
  <c r="Z32" i="8"/>
  <c r="AA32" i="8"/>
  <c r="AB32" i="8"/>
  <c r="AC32" i="8"/>
  <c r="AD32" i="8"/>
  <c r="AE32" i="8"/>
  <c r="AF32" i="8"/>
  <c r="AG32" i="8"/>
  <c r="AH32" i="8"/>
  <c r="Z33" i="8"/>
  <c r="AA33" i="8"/>
  <c r="AB33" i="8"/>
  <c r="AC33" i="8"/>
  <c r="AD33" i="8"/>
  <c r="AE33" i="8"/>
  <c r="AF33" i="8"/>
  <c r="AG33" i="8"/>
  <c r="AH33" i="8"/>
  <c r="AI30" i="8" s="1"/>
  <c r="AJ30" i="8" s="1"/>
  <c r="Z34" i="8"/>
  <c r="AA34" i="8"/>
  <c r="AB34" i="8"/>
  <c r="AC34" i="8"/>
  <c r="AD34" i="8"/>
  <c r="AE34" i="8"/>
  <c r="AF34" i="8"/>
  <c r="AG34" i="8"/>
  <c r="AH34" i="8"/>
  <c r="Z35" i="8"/>
  <c r="AA35" i="8"/>
  <c r="AB35" i="8"/>
  <c r="AC35" i="8"/>
  <c r="AD35" i="8"/>
  <c r="AE35" i="8"/>
  <c r="AF35" i="8"/>
  <c r="AG35" i="8"/>
  <c r="AH35" i="8"/>
  <c r="Z36" i="8"/>
  <c r="AA36" i="8"/>
  <c r="AB36" i="8"/>
  <c r="AC36" i="8"/>
  <c r="AD36" i="8"/>
  <c r="AE36" i="8"/>
  <c r="AF36" i="8"/>
  <c r="AG36" i="8"/>
  <c r="AH36" i="8"/>
  <c r="Z37" i="8"/>
  <c r="AA37" i="8"/>
  <c r="AB37" i="8"/>
  <c r="AC37" i="8"/>
  <c r="AD37" i="8"/>
  <c r="AE37" i="8"/>
  <c r="AF37" i="8"/>
  <c r="AG37" i="8"/>
  <c r="AH37" i="8"/>
  <c r="AI37" i="8" s="1"/>
  <c r="AJ37" i="8" s="1"/>
  <c r="Z38" i="8"/>
  <c r="AA38" i="8"/>
  <c r="AB38" i="8"/>
  <c r="AC38" i="8"/>
  <c r="AD38" i="8"/>
  <c r="AE38" i="8"/>
  <c r="AF38" i="8"/>
  <c r="AG38" i="8"/>
  <c r="AH38" i="8"/>
  <c r="Z39" i="8"/>
  <c r="AA39" i="8"/>
  <c r="AB39" i="8"/>
  <c r="AC39" i="8"/>
  <c r="AD39" i="8"/>
  <c r="AE39" i="8"/>
  <c r="AF39" i="8"/>
  <c r="AG39" i="8"/>
  <c r="AH39" i="8"/>
  <c r="Z40" i="8"/>
  <c r="AA40" i="8"/>
  <c r="AB40" i="8"/>
  <c r="AC40" i="8"/>
  <c r="AD40" i="8"/>
  <c r="AE40" i="8"/>
  <c r="AF40" i="8"/>
  <c r="AG40" i="8"/>
  <c r="AH40" i="8"/>
  <c r="Z41" i="8"/>
  <c r="AA41" i="8"/>
  <c r="AB41" i="8"/>
  <c r="AC41" i="8"/>
  <c r="AD41" i="8"/>
  <c r="AE41" i="8"/>
  <c r="AF41" i="8"/>
  <c r="AG41" i="8"/>
  <c r="AH41" i="8"/>
  <c r="AI41" i="8" s="1"/>
  <c r="AJ41" i="8" s="1"/>
  <c r="Z42" i="8"/>
  <c r="AA42" i="8"/>
  <c r="AB42" i="8"/>
  <c r="AC42" i="8"/>
  <c r="AD42" i="8"/>
  <c r="AE42" i="8"/>
  <c r="AF42" i="8"/>
  <c r="AG42" i="8"/>
  <c r="AH42" i="8"/>
  <c r="Z43" i="8"/>
  <c r="AA43" i="8"/>
  <c r="AB43" i="8"/>
  <c r="AC43" i="8"/>
  <c r="AD43" i="8"/>
  <c r="AE43" i="8"/>
  <c r="AF43" i="8"/>
  <c r="AG43" i="8"/>
  <c r="AH43" i="8"/>
  <c r="Z44" i="8"/>
  <c r="AA44" i="8"/>
  <c r="AB44" i="8"/>
  <c r="AC44" i="8"/>
  <c r="AD44" i="8"/>
  <c r="AE44" i="8"/>
  <c r="AF44" i="8"/>
  <c r="AG44" i="8"/>
  <c r="AH44" i="8"/>
  <c r="Z45" i="8"/>
  <c r="AA45" i="8"/>
  <c r="AB45" i="8"/>
  <c r="AC45" i="8"/>
  <c r="AD45" i="8"/>
  <c r="AE45" i="8"/>
  <c r="AF45" i="8"/>
  <c r="AG45" i="8"/>
  <c r="AH45" i="8"/>
  <c r="AI45" i="8" s="1"/>
  <c r="AJ45" i="8" s="1"/>
  <c r="Z46" i="8"/>
  <c r="AA46" i="8"/>
  <c r="AB46" i="8"/>
  <c r="AC46" i="8"/>
  <c r="AD46" i="8"/>
  <c r="AE46" i="8"/>
  <c r="AF46" i="8"/>
  <c r="AG46" i="8"/>
  <c r="AH46" i="8"/>
  <c r="Z47" i="8"/>
  <c r="AA47" i="8"/>
  <c r="AB47" i="8"/>
  <c r="AC47" i="8"/>
  <c r="AD47" i="8"/>
  <c r="AE47" i="8"/>
  <c r="AF47" i="8"/>
  <c r="AG47" i="8"/>
  <c r="AH47" i="8"/>
  <c r="Z48" i="8"/>
  <c r="AA48" i="8"/>
  <c r="AB48" i="8"/>
  <c r="AC48" i="8"/>
  <c r="AD48" i="8"/>
  <c r="AE48" i="8"/>
  <c r="AF48" i="8"/>
  <c r="AG48" i="8"/>
  <c r="AH48" i="8"/>
  <c r="Z49" i="8"/>
  <c r="AA49" i="8"/>
  <c r="AB49" i="8"/>
  <c r="AC49" i="8"/>
  <c r="AD49" i="8"/>
  <c r="AE49" i="8"/>
  <c r="AF49" i="8"/>
  <c r="AG49" i="8"/>
  <c r="AH49" i="8"/>
  <c r="AI49" i="8" s="1"/>
  <c r="AJ49" i="8" s="1"/>
  <c r="Z50" i="8"/>
  <c r="AA50" i="8"/>
  <c r="AB50" i="8"/>
  <c r="AC50" i="8"/>
  <c r="AD50" i="8"/>
  <c r="AE50" i="8"/>
  <c r="AF50" i="8"/>
  <c r="AG50" i="8"/>
  <c r="AH50" i="8"/>
  <c r="Z51" i="8"/>
  <c r="AA51" i="8"/>
  <c r="AB51" i="8"/>
  <c r="AC51" i="8"/>
  <c r="AD51" i="8"/>
  <c r="AE51" i="8"/>
  <c r="AF51" i="8"/>
  <c r="AG51" i="8"/>
  <c r="AH51" i="8"/>
  <c r="Z52" i="8"/>
  <c r="AA52" i="8"/>
  <c r="AB52" i="8"/>
  <c r="AC52" i="8"/>
  <c r="AD52" i="8"/>
  <c r="AE52" i="8"/>
  <c r="AF52" i="8"/>
  <c r="AG52" i="8"/>
  <c r="AH52" i="8"/>
  <c r="Z53" i="8"/>
  <c r="AA53" i="8"/>
  <c r="AB53" i="8"/>
  <c r="AC53" i="8"/>
  <c r="AD53" i="8"/>
  <c r="AE53" i="8"/>
  <c r="AF53" i="8"/>
  <c r="AG53" i="8"/>
  <c r="AH53" i="8"/>
  <c r="AI53" i="8" s="1"/>
  <c r="AJ53" i="8" s="1"/>
  <c r="Z54" i="8"/>
  <c r="AA54" i="8"/>
  <c r="AB54" i="8"/>
  <c r="AC54" i="8"/>
  <c r="AD54" i="8"/>
  <c r="AE54" i="8"/>
  <c r="AF54" i="8"/>
  <c r="AG54" i="8"/>
  <c r="AH54" i="8"/>
  <c r="Z55" i="8"/>
  <c r="AA55" i="8"/>
  <c r="AB55" i="8"/>
  <c r="AC55" i="8"/>
  <c r="AD55" i="8"/>
  <c r="AE55" i="8"/>
  <c r="AF55" i="8"/>
  <c r="AG55" i="8"/>
  <c r="AH55" i="8"/>
  <c r="Z56" i="8"/>
  <c r="AA56" i="8"/>
  <c r="AB56" i="8"/>
  <c r="AC56" i="8"/>
  <c r="AD56" i="8"/>
  <c r="AE56" i="8"/>
  <c r="AF56" i="8"/>
  <c r="AG56" i="8"/>
  <c r="AH56" i="8"/>
  <c r="Z57" i="8"/>
  <c r="AA57" i="8"/>
  <c r="AB57" i="8"/>
  <c r="AC57" i="8"/>
  <c r="AD57" i="8"/>
  <c r="AE57" i="8"/>
  <c r="AF57" i="8"/>
  <c r="AG57" i="8"/>
  <c r="AH57" i="8"/>
  <c r="M42" i="8" s="1"/>
  <c r="Z58" i="8"/>
  <c r="AA58" i="8"/>
  <c r="AB58" i="8"/>
  <c r="AC58" i="8"/>
  <c r="AD58" i="8"/>
  <c r="AE58" i="8"/>
  <c r="AF58" i="8"/>
  <c r="AG58" i="8"/>
  <c r="AH58" i="8"/>
  <c r="AI58" i="8"/>
  <c r="AJ58" i="8" s="1"/>
  <c r="Z59" i="8"/>
  <c r="AA59" i="8"/>
  <c r="AB59" i="8"/>
  <c r="AC59" i="8"/>
  <c r="AD59" i="8"/>
  <c r="AE59" i="8"/>
  <c r="AF59" i="8"/>
  <c r="AG59" i="8"/>
  <c r="AH59" i="8"/>
  <c r="Z60" i="8"/>
  <c r="AA60" i="8"/>
  <c r="AB60" i="8"/>
  <c r="AC60" i="8"/>
  <c r="AD60" i="8"/>
  <c r="AE60" i="8"/>
  <c r="AF60" i="8"/>
  <c r="AG60" i="8"/>
  <c r="AH60" i="8"/>
  <c r="L21" i="8"/>
  <c r="M21" i="8" s="1"/>
  <c r="L22" i="8"/>
  <c r="L23" i="8"/>
  <c r="L24" i="8"/>
  <c r="L25" i="8"/>
  <c r="M25" i="8" s="1"/>
  <c r="L26" i="8"/>
  <c r="L27" i="8"/>
  <c r="L28" i="8"/>
  <c r="L29" i="8"/>
  <c r="M29" i="8" s="1"/>
  <c r="L30" i="8"/>
  <c r="L31" i="8"/>
  <c r="L32" i="8"/>
  <c r="L33" i="8"/>
  <c r="M33" i="8" s="1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M50" i="8"/>
  <c r="L51" i="8"/>
  <c r="M51" i="8"/>
  <c r="L52" i="8"/>
  <c r="M52" i="8"/>
  <c r="L53" i="8"/>
  <c r="M53" i="8"/>
  <c r="L54" i="8"/>
  <c r="M54" i="8"/>
  <c r="L55" i="8"/>
  <c r="M55" i="8"/>
  <c r="L56" i="8"/>
  <c r="M56" i="8"/>
  <c r="L57" i="8"/>
  <c r="M57" i="8"/>
  <c r="L58" i="8"/>
  <c r="M58" i="8"/>
  <c r="L59" i="8"/>
  <c r="M59" i="8"/>
  <c r="L60" i="8"/>
  <c r="M60" i="8"/>
  <c r="Z20" i="7"/>
  <c r="AA20" i="7"/>
  <c r="AB20" i="7"/>
  <c r="AC20" i="7"/>
  <c r="AD20" i="7"/>
  <c r="AE20" i="7"/>
  <c r="AF20" i="7"/>
  <c r="AG20" i="7"/>
  <c r="AH20" i="7"/>
  <c r="Z21" i="7"/>
  <c r="AA21" i="7"/>
  <c r="AB21" i="7"/>
  <c r="AC21" i="7"/>
  <c r="AD21" i="7"/>
  <c r="AE21" i="7"/>
  <c r="AF21" i="7"/>
  <c r="AG21" i="7"/>
  <c r="AI20" i="7" s="1"/>
  <c r="AJ20" i="7" s="1"/>
  <c r="AH21" i="7"/>
  <c r="Z22" i="7"/>
  <c r="AA22" i="7"/>
  <c r="AB22" i="7"/>
  <c r="AC22" i="7"/>
  <c r="AD22" i="7"/>
  <c r="AE22" i="7"/>
  <c r="AF22" i="7"/>
  <c r="AG22" i="7"/>
  <c r="AH22" i="7"/>
  <c r="Z23" i="7"/>
  <c r="AA23" i="7"/>
  <c r="AB23" i="7"/>
  <c r="AC23" i="7"/>
  <c r="AD23" i="7"/>
  <c r="AE23" i="7"/>
  <c r="AF23" i="7"/>
  <c r="AG23" i="7"/>
  <c r="AI21" i="7" s="1"/>
  <c r="AJ21" i="7" s="1"/>
  <c r="AH23" i="7"/>
  <c r="Z24" i="7"/>
  <c r="AA24" i="7"/>
  <c r="AB24" i="7"/>
  <c r="AC24" i="7"/>
  <c r="AD24" i="7"/>
  <c r="AE24" i="7"/>
  <c r="AF24" i="7"/>
  <c r="AG24" i="7"/>
  <c r="AH24" i="7"/>
  <c r="Z25" i="7"/>
  <c r="AA25" i="7"/>
  <c r="AB25" i="7"/>
  <c r="AC25" i="7"/>
  <c r="AD25" i="7"/>
  <c r="AE25" i="7"/>
  <c r="AF25" i="7"/>
  <c r="AG25" i="7"/>
  <c r="AH25" i="7"/>
  <c r="Z26" i="7"/>
  <c r="AA26" i="7"/>
  <c r="AB26" i="7"/>
  <c r="AC26" i="7"/>
  <c r="AD26" i="7"/>
  <c r="AE26" i="7"/>
  <c r="AF26" i="7"/>
  <c r="AG26" i="7"/>
  <c r="AH26" i="7"/>
  <c r="Z27" i="7"/>
  <c r="AA27" i="7"/>
  <c r="AB27" i="7"/>
  <c r="AC27" i="7"/>
  <c r="AD27" i="7"/>
  <c r="AE27" i="7"/>
  <c r="AF27" i="7"/>
  <c r="AG27" i="7"/>
  <c r="AI25" i="7" s="1"/>
  <c r="AJ25" i="7" s="1"/>
  <c r="AH27" i="7"/>
  <c r="Z28" i="7"/>
  <c r="AA28" i="7"/>
  <c r="AB28" i="7"/>
  <c r="AC28" i="7"/>
  <c r="AD28" i="7"/>
  <c r="AE28" i="7"/>
  <c r="AF28" i="7"/>
  <c r="AG28" i="7"/>
  <c r="AH28" i="7"/>
  <c r="Z29" i="7"/>
  <c r="AA29" i="7"/>
  <c r="AB29" i="7"/>
  <c r="AC29" i="7"/>
  <c r="AD29" i="7"/>
  <c r="AE29" i="7"/>
  <c r="AF29" i="7"/>
  <c r="AG29" i="7"/>
  <c r="AH29" i="7"/>
  <c r="Z30" i="7"/>
  <c r="AA30" i="7"/>
  <c r="AB30" i="7"/>
  <c r="AC30" i="7"/>
  <c r="AD30" i="7"/>
  <c r="AE30" i="7"/>
  <c r="AF30" i="7"/>
  <c r="AG30" i="7"/>
  <c r="AH30" i="7"/>
  <c r="Z31" i="7"/>
  <c r="AA31" i="7"/>
  <c r="AB31" i="7"/>
  <c r="AC31" i="7"/>
  <c r="AD31" i="7"/>
  <c r="AE31" i="7"/>
  <c r="AF31" i="7"/>
  <c r="AG31" i="7"/>
  <c r="AI29" i="7" s="1"/>
  <c r="AJ29" i="7" s="1"/>
  <c r="AH31" i="7"/>
  <c r="Z32" i="7"/>
  <c r="AA32" i="7"/>
  <c r="AB32" i="7"/>
  <c r="AC32" i="7"/>
  <c r="AD32" i="7"/>
  <c r="AE32" i="7"/>
  <c r="AF32" i="7"/>
  <c r="AG32" i="7"/>
  <c r="AH32" i="7"/>
  <c r="Z33" i="7"/>
  <c r="AA33" i="7"/>
  <c r="AB33" i="7"/>
  <c r="AC33" i="7"/>
  <c r="AD33" i="7"/>
  <c r="AE33" i="7"/>
  <c r="AF33" i="7"/>
  <c r="AG33" i="7"/>
  <c r="AH33" i="7"/>
  <c r="Z34" i="7"/>
  <c r="AA34" i="7"/>
  <c r="AB34" i="7"/>
  <c r="AC34" i="7"/>
  <c r="AD34" i="7"/>
  <c r="AE34" i="7"/>
  <c r="AF34" i="7"/>
  <c r="AG34" i="7"/>
  <c r="AH34" i="7"/>
  <c r="Z35" i="7"/>
  <c r="AA35" i="7"/>
  <c r="AB35" i="7"/>
  <c r="AC35" i="7"/>
  <c r="AD35" i="7"/>
  <c r="AE35" i="7"/>
  <c r="AF35" i="7"/>
  <c r="AG35" i="7"/>
  <c r="AI33" i="7" s="1"/>
  <c r="AJ33" i="7" s="1"/>
  <c r="AH35" i="7"/>
  <c r="Z36" i="7"/>
  <c r="AA36" i="7"/>
  <c r="AB36" i="7"/>
  <c r="AC36" i="7"/>
  <c r="AD36" i="7"/>
  <c r="AE36" i="7"/>
  <c r="AF36" i="7"/>
  <c r="AG36" i="7"/>
  <c r="AH36" i="7"/>
  <c r="Z37" i="7"/>
  <c r="AA37" i="7"/>
  <c r="AB37" i="7"/>
  <c r="AC37" i="7"/>
  <c r="AD37" i="7"/>
  <c r="AE37" i="7"/>
  <c r="AF37" i="7"/>
  <c r="AG37" i="7"/>
  <c r="AH37" i="7"/>
  <c r="Z38" i="7"/>
  <c r="AA38" i="7"/>
  <c r="AB38" i="7"/>
  <c r="AC38" i="7"/>
  <c r="AD38" i="7"/>
  <c r="AE38" i="7"/>
  <c r="AF38" i="7"/>
  <c r="AG38" i="7"/>
  <c r="AH38" i="7"/>
  <c r="Z39" i="7"/>
  <c r="AA39" i="7"/>
  <c r="AB39" i="7"/>
  <c r="AC39" i="7"/>
  <c r="AD39" i="7"/>
  <c r="AE39" i="7"/>
  <c r="AF39" i="7"/>
  <c r="AG39" i="7"/>
  <c r="AI37" i="7" s="1"/>
  <c r="AJ37" i="7" s="1"/>
  <c r="AH39" i="7"/>
  <c r="Z40" i="7"/>
  <c r="AA40" i="7"/>
  <c r="AB40" i="7"/>
  <c r="AC40" i="7"/>
  <c r="AD40" i="7"/>
  <c r="AE40" i="7"/>
  <c r="AF40" i="7"/>
  <c r="AG40" i="7"/>
  <c r="AH40" i="7"/>
  <c r="Z41" i="7"/>
  <c r="AA41" i="7"/>
  <c r="AB41" i="7"/>
  <c r="AC41" i="7"/>
  <c r="AD41" i="7"/>
  <c r="AE41" i="7"/>
  <c r="AF41" i="7"/>
  <c r="AG41" i="7"/>
  <c r="AH41" i="7"/>
  <c r="Z42" i="7"/>
  <c r="AA42" i="7"/>
  <c r="AB42" i="7"/>
  <c r="AC42" i="7"/>
  <c r="AD42" i="7"/>
  <c r="AE42" i="7"/>
  <c r="AF42" i="7"/>
  <c r="AG42" i="7"/>
  <c r="AH42" i="7"/>
  <c r="Z43" i="7"/>
  <c r="AA43" i="7"/>
  <c r="AB43" i="7"/>
  <c r="AC43" i="7"/>
  <c r="AD43" i="7"/>
  <c r="AE43" i="7"/>
  <c r="AF43" i="7"/>
  <c r="AG43" i="7"/>
  <c r="AI41" i="7" s="1"/>
  <c r="AJ41" i="7" s="1"/>
  <c r="AH43" i="7"/>
  <c r="Z44" i="7"/>
  <c r="AA44" i="7"/>
  <c r="AB44" i="7"/>
  <c r="AC44" i="7"/>
  <c r="AD44" i="7"/>
  <c r="AE44" i="7"/>
  <c r="AF44" i="7"/>
  <c r="AG44" i="7"/>
  <c r="AH44" i="7"/>
  <c r="Z45" i="7"/>
  <c r="AA45" i="7"/>
  <c r="AB45" i="7"/>
  <c r="AC45" i="7"/>
  <c r="AD45" i="7"/>
  <c r="AE45" i="7"/>
  <c r="AF45" i="7"/>
  <c r="AG45" i="7"/>
  <c r="AH45" i="7"/>
  <c r="Z46" i="7"/>
  <c r="AA46" i="7"/>
  <c r="AB46" i="7"/>
  <c r="AC46" i="7"/>
  <c r="AD46" i="7"/>
  <c r="AE46" i="7"/>
  <c r="AF46" i="7"/>
  <c r="AG46" i="7"/>
  <c r="AH46" i="7"/>
  <c r="Z47" i="7"/>
  <c r="AA47" i="7"/>
  <c r="AB47" i="7"/>
  <c r="AC47" i="7"/>
  <c r="AD47" i="7"/>
  <c r="AE47" i="7"/>
  <c r="AF47" i="7"/>
  <c r="AG47" i="7"/>
  <c r="AI45" i="7" s="1"/>
  <c r="AJ45" i="7" s="1"/>
  <c r="AH47" i="7"/>
  <c r="Z48" i="7"/>
  <c r="AA48" i="7"/>
  <c r="AB48" i="7"/>
  <c r="AC48" i="7"/>
  <c r="AD48" i="7"/>
  <c r="AE48" i="7"/>
  <c r="AF48" i="7"/>
  <c r="AG48" i="7"/>
  <c r="AH48" i="7"/>
  <c r="Z49" i="7"/>
  <c r="AA49" i="7"/>
  <c r="AB49" i="7"/>
  <c r="AC49" i="7"/>
  <c r="AD49" i="7"/>
  <c r="AE49" i="7"/>
  <c r="AF49" i="7"/>
  <c r="AG49" i="7"/>
  <c r="AH49" i="7"/>
  <c r="Z50" i="7"/>
  <c r="AA50" i="7"/>
  <c r="AB50" i="7"/>
  <c r="AC50" i="7"/>
  <c r="AD50" i="7"/>
  <c r="AE50" i="7"/>
  <c r="AF50" i="7"/>
  <c r="AG50" i="7"/>
  <c r="AH50" i="7"/>
  <c r="Z51" i="7"/>
  <c r="AA51" i="7"/>
  <c r="AB51" i="7"/>
  <c r="AC51" i="7"/>
  <c r="AD51" i="7"/>
  <c r="AE51" i="7"/>
  <c r="AF51" i="7"/>
  <c r="AG51" i="7"/>
  <c r="AI49" i="7" s="1"/>
  <c r="AJ49" i="7" s="1"/>
  <c r="AH51" i="7"/>
  <c r="Z52" i="7"/>
  <c r="AA52" i="7"/>
  <c r="AB52" i="7"/>
  <c r="AC52" i="7"/>
  <c r="AD52" i="7"/>
  <c r="AE52" i="7"/>
  <c r="AF52" i="7"/>
  <c r="AG52" i="7"/>
  <c r="AH52" i="7"/>
  <c r="Z53" i="7"/>
  <c r="AA53" i="7"/>
  <c r="AB53" i="7"/>
  <c r="AC53" i="7"/>
  <c r="AD53" i="7"/>
  <c r="AE53" i="7"/>
  <c r="AF53" i="7"/>
  <c r="AG53" i="7"/>
  <c r="AH53" i="7"/>
  <c r="AI53" i="7"/>
  <c r="AJ53" i="7" s="1"/>
  <c r="L21" i="7"/>
  <c r="M21" i="7" s="1"/>
  <c r="L22" i="7"/>
  <c r="L23" i="7"/>
  <c r="M23" i="7" s="1"/>
  <c r="L24" i="7"/>
  <c r="L25" i="7"/>
  <c r="M25" i="7" s="1"/>
  <c r="L26" i="7"/>
  <c r="L27" i="7"/>
  <c r="M27" i="7" s="1"/>
  <c r="L28" i="7"/>
  <c r="L29" i="7"/>
  <c r="M29" i="7" s="1"/>
  <c r="L30" i="7"/>
  <c r="L31" i="7"/>
  <c r="M31" i="7" s="1"/>
  <c r="L32" i="7"/>
  <c r="L33" i="7"/>
  <c r="M33" i="7" s="1"/>
  <c r="L34" i="7"/>
  <c r="L35" i="7"/>
  <c r="M35" i="7" s="1"/>
  <c r="L36" i="7"/>
  <c r="M36" i="7" s="1"/>
  <c r="L37" i="7"/>
  <c r="M37" i="7" s="1"/>
  <c r="L38" i="7"/>
  <c r="M38" i="7" s="1"/>
  <c r="L39" i="7"/>
  <c r="M39" i="7" s="1"/>
  <c r="L40" i="7"/>
  <c r="M40" i="7" s="1"/>
  <c r="L41" i="7"/>
  <c r="M41" i="7" s="1"/>
  <c r="L42" i="7"/>
  <c r="M42" i="7" s="1"/>
  <c r="L43" i="7"/>
  <c r="M43" i="7" s="1"/>
  <c r="L44" i="7"/>
  <c r="M44" i="7" s="1"/>
  <c r="L45" i="7"/>
  <c r="M45" i="7" s="1"/>
  <c r="L46" i="7"/>
  <c r="M46" i="7" s="1"/>
  <c r="L47" i="7"/>
  <c r="M47" i="7" s="1"/>
  <c r="L48" i="7"/>
  <c r="M48" i="7" s="1"/>
  <c r="L49" i="7"/>
  <c r="M49" i="7" s="1"/>
  <c r="L50" i="7"/>
  <c r="M50" i="7" s="1"/>
  <c r="L51" i="7"/>
  <c r="M51" i="7" s="1"/>
  <c r="L52" i="7"/>
  <c r="M52" i="7" s="1"/>
  <c r="L53" i="7"/>
  <c r="M53" i="7" s="1"/>
  <c r="Z20" i="6"/>
  <c r="AA20" i="6"/>
  <c r="AB20" i="6"/>
  <c r="AC20" i="6"/>
  <c r="AD20" i="6"/>
  <c r="AE20" i="6"/>
  <c r="AF20" i="6"/>
  <c r="AI20" i="6" s="1"/>
  <c r="AJ20" i="6" s="1"/>
  <c r="AG20" i="6"/>
  <c r="AH20" i="6"/>
  <c r="Z21" i="6"/>
  <c r="AA21" i="6"/>
  <c r="AB21" i="6"/>
  <c r="AC21" i="6"/>
  <c r="AD21" i="6"/>
  <c r="AE21" i="6"/>
  <c r="AF21" i="6"/>
  <c r="AG21" i="6"/>
  <c r="AH21" i="6"/>
  <c r="Z22" i="6"/>
  <c r="AA22" i="6"/>
  <c r="AB22" i="6"/>
  <c r="AC22" i="6"/>
  <c r="AD22" i="6"/>
  <c r="AE22" i="6"/>
  <c r="AF22" i="6"/>
  <c r="AI30" i="6" s="1"/>
  <c r="AJ30" i="6" s="1"/>
  <c r="AG22" i="6"/>
  <c r="AH22" i="6"/>
  <c r="Z23" i="6"/>
  <c r="AA23" i="6"/>
  <c r="AB23" i="6"/>
  <c r="AC23" i="6"/>
  <c r="AD23" i="6"/>
  <c r="AE23" i="6"/>
  <c r="AF23" i="6"/>
  <c r="AG23" i="6"/>
  <c r="AH23" i="6"/>
  <c r="Z24" i="6"/>
  <c r="AA24" i="6"/>
  <c r="AB24" i="6"/>
  <c r="AC24" i="6"/>
  <c r="AD24" i="6"/>
  <c r="AE24" i="6"/>
  <c r="AF24" i="6"/>
  <c r="AI21" i="6" s="1"/>
  <c r="AJ21" i="6" s="1"/>
  <c r="AG24" i="6"/>
  <c r="AH24" i="6"/>
  <c r="Z25" i="6"/>
  <c r="AA25" i="6"/>
  <c r="AB25" i="6"/>
  <c r="AC25" i="6"/>
  <c r="AD25" i="6"/>
  <c r="AE25" i="6"/>
  <c r="AF25" i="6"/>
  <c r="AG25" i="6"/>
  <c r="AH25" i="6"/>
  <c r="Z26" i="6"/>
  <c r="AA26" i="6"/>
  <c r="AB26" i="6"/>
  <c r="AC26" i="6"/>
  <c r="AD26" i="6"/>
  <c r="AE26" i="6"/>
  <c r="AF26" i="6"/>
  <c r="AG26" i="6"/>
  <c r="AH26" i="6"/>
  <c r="Z27" i="6"/>
  <c r="AA27" i="6"/>
  <c r="AB27" i="6"/>
  <c r="AC27" i="6"/>
  <c r="AD27" i="6"/>
  <c r="AE27" i="6"/>
  <c r="AF27" i="6"/>
  <c r="AG27" i="6"/>
  <c r="AH27" i="6"/>
  <c r="AI27" i="6"/>
  <c r="AJ27" i="6" s="1"/>
  <c r="Z28" i="6"/>
  <c r="AA28" i="6"/>
  <c r="AB28" i="6"/>
  <c r="AC28" i="6"/>
  <c r="AD28" i="6"/>
  <c r="AE28" i="6"/>
  <c r="AF28" i="6"/>
  <c r="AI23" i="6" s="1"/>
  <c r="AJ23" i="6" s="1"/>
  <c r="AG28" i="6"/>
  <c r="AH28" i="6"/>
  <c r="Z29" i="6"/>
  <c r="AA29" i="6"/>
  <c r="AB29" i="6"/>
  <c r="AC29" i="6"/>
  <c r="AD29" i="6"/>
  <c r="AE29" i="6"/>
  <c r="AF29" i="6"/>
  <c r="AG29" i="6"/>
  <c r="AH29" i="6"/>
  <c r="AI29" i="6"/>
  <c r="AJ29" i="6" s="1"/>
  <c r="Z30" i="6"/>
  <c r="AA30" i="6"/>
  <c r="AB30" i="6"/>
  <c r="AC30" i="6"/>
  <c r="AD30" i="6"/>
  <c r="AE30" i="6"/>
  <c r="AF30" i="6"/>
  <c r="AG30" i="6"/>
  <c r="AH30" i="6"/>
  <c r="Z31" i="6"/>
  <c r="AA31" i="6"/>
  <c r="AB31" i="6"/>
  <c r="AC31" i="6"/>
  <c r="AD31" i="6"/>
  <c r="AE31" i="6"/>
  <c r="AF31" i="6"/>
  <c r="AG31" i="6"/>
  <c r="AH31" i="6"/>
  <c r="AI31" i="6"/>
  <c r="AJ31" i="6" s="1"/>
  <c r="L21" i="6"/>
  <c r="L22" i="6"/>
  <c r="L23" i="6"/>
  <c r="L24" i="6"/>
  <c r="L25" i="6"/>
  <c r="L26" i="6"/>
  <c r="L27" i="6"/>
  <c r="L28" i="6"/>
  <c r="L29" i="6"/>
  <c r="L30" i="6"/>
  <c r="L31" i="6"/>
  <c r="AI54" i="8" l="1"/>
  <c r="AJ54" i="8" s="1"/>
  <c r="AI50" i="8"/>
  <c r="AJ50" i="8" s="1"/>
  <c r="AI46" i="8"/>
  <c r="AJ46" i="8" s="1"/>
  <c r="AI42" i="8"/>
  <c r="AJ42" i="8" s="1"/>
  <c r="AI38" i="8"/>
  <c r="AJ38" i="8" s="1"/>
  <c r="AI34" i="8"/>
  <c r="AJ34" i="8" s="1"/>
  <c r="AI26" i="8"/>
  <c r="AJ26" i="8" s="1"/>
  <c r="AI22" i="8"/>
  <c r="AJ22" i="8" s="1"/>
  <c r="M49" i="8"/>
  <c r="M45" i="8"/>
  <c r="M41" i="8"/>
  <c r="M37" i="8"/>
  <c r="M35" i="8"/>
  <c r="M32" i="8"/>
  <c r="M28" i="8"/>
  <c r="M24" i="8"/>
  <c r="AI59" i="8"/>
  <c r="AJ59" i="8" s="1"/>
  <c r="AI55" i="8"/>
  <c r="AJ55" i="8" s="1"/>
  <c r="AI51" i="8"/>
  <c r="AJ51" i="8" s="1"/>
  <c r="AI47" i="8"/>
  <c r="AJ47" i="8" s="1"/>
  <c r="AI43" i="8"/>
  <c r="AJ43" i="8" s="1"/>
  <c r="AI39" i="8"/>
  <c r="AJ39" i="8" s="1"/>
  <c r="AI35" i="8"/>
  <c r="AJ35" i="8" s="1"/>
  <c r="AI31" i="8"/>
  <c r="AJ31" i="8" s="1"/>
  <c r="AI27" i="8"/>
  <c r="AJ27" i="8" s="1"/>
  <c r="M47" i="8"/>
  <c r="M43" i="8"/>
  <c r="M39" i="8"/>
  <c r="M31" i="8"/>
  <c r="M27" i="8"/>
  <c r="M23" i="8"/>
  <c r="AI60" i="8"/>
  <c r="AJ60" i="8" s="1"/>
  <c r="AI56" i="8"/>
  <c r="AJ56" i="8" s="1"/>
  <c r="AI52" i="8"/>
  <c r="AJ52" i="8" s="1"/>
  <c r="AI48" i="8"/>
  <c r="AJ48" i="8" s="1"/>
  <c r="AI44" i="8"/>
  <c r="AJ44" i="8" s="1"/>
  <c r="AI40" i="8"/>
  <c r="AJ40" i="8" s="1"/>
  <c r="AI36" i="8"/>
  <c r="AJ36" i="8" s="1"/>
  <c r="AI32" i="8"/>
  <c r="AJ32" i="8" s="1"/>
  <c r="AI28" i="8"/>
  <c r="AJ28" i="8" s="1"/>
  <c r="AI24" i="8"/>
  <c r="AJ24" i="8" s="1"/>
  <c r="AI20" i="8"/>
  <c r="AJ20" i="8" s="1"/>
  <c r="M48" i="8"/>
  <c r="M46" i="8"/>
  <c r="M44" i="8"/>
  <c r="M40" i="8"/>
  <c r="M38" i="8"/>
  <c r="M36" i="8"/>
  <c r="M34" i="8"/>
  <c r="M30" i="8"/>
  <c r="M26" i="8"/>
  <c r="M22" i="8"/>
  <c r="AI57" i="8"/>
  <c r="AJ57" i="8" s="1"/>
  <c r="AI29" i="8"/>
  <c r="AJ29" i="8" s="1"/>
  <c r="M34" i="7"/>
  <c r="M30" i="7"/>
  <c r="M26" i="7"/>
  <c r="M22" i="7"/>
  <c r="AI50" i="7"/>
  <c r="AJ50" i="7" s="1"/>
  <c r="AI46" i="7"/>
  <c r="AJ46" i="7" s="1"/>
  <c r="AI42" i="7"/>
  <c r="AJ42" i="7" s="1"/>
  <c r="AI38" i="7"/>
  <c r="AJ38" i="7" s="1"/>
  <c r="AI34" i="7"/>
  <c r="AJ34" i="7" s="1"/>
  <c r="AI30" i="7"/>
  <c r="AJ30" i="7" s="1"/>
  <c r="AI26" i="7"/>
  <c r="AJ26" i="7" s="1"/>
  <c r="AI22" i="7"/>
  <c r="AJ22" i="7" s="1"/>
  <c r="AI51" i="7"/>
  <c r="AJ51" i="7" s="1"/>
  <c r="AI47" i="7"/>
  <c r="AJ47" i="7" s="1"/>
  <c r="AI43" i="7"/>
  <c r="AJ43" i="7" s="1"/>
  <c r="AI39" i="7"/>
  <c r="AJ39" i="7" s="1"/>
  <c r="AI35" i="7"/>
  <c r="AJ35" i="7" s="1"/>
  <c r="AI31" i="7"/>
  <c r="AJ31" i="7" s="1"/>
  <c r="AI27" i="7"/>
  <c r="AJ27" i="7" s="1"/>
  <c r="AI23" i="7"/>
  <c r="AJ23" i="7" s="1"/>
  <c r="M32" i="7"/>
  <c r="M28" i="7"/>
  <c r="M24" i="7"/>
  <c r="AI52" i="7"/>
  <c r="AJ52" i="7" s="1"/>
  <c r="AI48" i="7"/>
  <c r="AJ48" i="7" s="1"/>
  <c r="AI44" i="7"/>
  <c r="AJ44" i="7" s="1"/>
  <c r="AI40" i="7"/>
  <c r="AJ40" i="7" s="1"/>
  <c r="AI36" i="7"/>
  <c r="AJ36" i="7" s="1"/>
  <c r="AI32" i="7"/>
  <c r="AJ32" i="7" s="1"/>
  <c r="AI28" i="7"/>
  <c r="AJ28" i="7" s="1"/>
  <c r="AI24" i="7"/>
  <c r="AJ24" i="7" s="1"/>
  <c r="AI25" i="6"/>
  <c r="AJ25" i="6" s="1"/>
  <c r="AI26" i="6"/>
  <c r="AJ26" i="6" s="1"/>
  <c r="AI22" i="6"/>
  <c r="AJ22" i="6" s="1"/>
  <c r="AI28" i="6"/>
  <c r="AJ28" i="6" s="1"/>
  <c r="AI24" i="6"/>
  <c r="AJ24" i="6" s="1"/>
  <c r="E16" i="8"/>
  <c r="D16" i="8"/>
  <c r="C15" i="8"/>
  <c r="J15" i="8" s="1"/>
  <c r="C14" i="8"/>
  <c r="J14" i="8" s="1"/>
  <c r="C13" i="8"/>
  <c r="J13" i="8" s="1"/>
  <c r="C12" i="8"/>
  <c r="J12" i="8" s="1"/>
  <c r="C11" i="8"/>
  <c r="J11" i="8" s="1"/>
  <c r="C10" i="8"/>
  <c r="J10" i="8" s="1"/>
  <c r="C9" i="8"/>
  <c r="J9" i="8" s="1"/>
  <c r="C8" i="8"/>
  <c r="E16" i="7"/>
  <c r="D16" i="7"/>
  <c r="C15" i="7"/>
  <c r="J15" i="7" s="1"/>
  <c r="C14" i="7"/>
  <c r="C13" i="7"/>
  <c r="J13" i="7" s="1"/>
  <c r="C12" i="7"/>
  <c r="C11" i="7"/>
  <c r="J11" i="7" s="1"/>
  <c r="C10" i="7"/>
  <c r="C9" i="7"/>
  <c r="J9" i="7" s="1"/>
  <c r="C8" i="7"/>
  <c r="E16" i="6"/>
  <c r="D16" i="6"/>
  <c r="C15" i="6"/>
  <c r="J15" i="6" s="1"/>
  <c r="C14" i="6"/>
  <c r="J14" i="6" s="1"/>
  <c r="C13" i="6"/>
  <c r="J13" i="6" s="1"/>
  <c r="C12" i="6"/>
  <c r="J12" i="6" s="1"/>
  <c r="C11" i="6"/>
  <c r="J11" i="6" s="1"/>
  <c r="C10" i="6"/>
  <c r="J10" i="6" s="1"/>
  <c r="C9" i="6"/>
  <c r="J9" i="6" s="1"/>
  <c r="C8" i="6"/>
  <c r="J8" i="6" s="1"/>
  <c r="L20" i="8"/>
  <c r="L20" i="7"/>
  <c r="M25" i="6"/>
  <c r="AH19" i="6"/>
  <c r="AG19" i="6"/>
  <c r="AE19" i="6"/>
  <c r="AD19" i="6"/>
  <c r="AC19" i="6"/>
  <c r="AB19" i="6"/>
  <c r="AA19" i="6"/>
  <c r="Z19" i="6"/>
  <c r="L19" i="6"/>
  <c r="AF19" i="6" s="1"/>
  <c r="L20" i="6"/>
  <c r="L19" i="8"/>
  <c r="AH19" i="8" s="1"/>
  <c r="L19" i="7"/>
  <c r="AG19" i="8"/>
  <c r="AF19" i="8"/>
  <c r="AE19" i="8"/>
  <c r="AD19" i="8"/>
  <c r="AC19" i="8"/>
  <c r="AB19" i="8"/>
  <c r="AA19" i="8"/>
  <c r="Z19" i="8"/>
  <c r="D15" i="8" s="1"/>
  <c r="AH19" i="7"/>
  <c r="AF19" i="7"/>
  <c r="AE19" i="7"/>
  <c r="AD19" i="7"/>
  <c r="AC19" i="7"/>
  <c r="AB19" i="7"/>
  <c r="AA19" i="7"/>
  <c r="Z19" i="7"/>
  <c r="E15" i="7" l="1"/>
  <c r="M24" i="6"/>
  <c r="M31" i="6"/>
  <c r="M30" i="6"/>
  <c r="M29" i="6"/>
  <c r="M21" i="6"/>
  <c r="M27" i="6"/>
  <c r="M22" i="6"/>
  <c r="M28" i="6"/>
  <c r="M23" i="6"/>
  <c r="M26" i="6"/>
  <c r="C16" i="8"/>
  <c r="E8" i="8"/>
  <c r="E9" i="8"/>
  <c r="E10" i="8"/>
  <c r="E11" i="8"/>
  <c r="E12" i="8"/>
  <c r="E13" i="8"/>
  <c r="E14" i="8"/>
  <c r="E15" i="8"/>
  <c r="F15" i="8" s="1"/>
  <c r="J8" i="8"/>
  <c r="F16" i="8"/>
  <c r="D8" i="8"/>
  <c r="D9" i="8"/>
  <c r="D10" i="8"/>
  <c r="D11" i="8"/>
  <c r="D12" i="8"/>
  <c r="D13" i="8"/>
  <c r="D14" i="8"/>
  <c r="C16" i="7"/>
  <c r="F16" i="7"/>
  <c r="D8" i="7"/>
  <c r="D9" i="7"/>
  <c r="D10" i="7"/>
  <c r="D11" i="7"/>
  <c r="D12" i="7"/>
  <c r="D13" i="7"/>
  <c r="D14" i="7"/>
  <c r="D15" i="7"/>
  <c r="F15" i="7" s="1"/>
  <c r="E8" i="7"/>
  <c r="G8" i="7" s="1"/>
  <c r="E9" i="7"/>
  <c r="E10" i="7"/>
  <c r="E11" i="7"/>
  <c r="E12" i="7"/>
  <c r="E13" i="7"/>
  <c r="E14" i="7"/>
  <c r="J8" i="7"/>
  <c r="J10" i="7"/>
  <c r="J12" i="7"/>
  <c r="J14" i="7"/>
  <c r="D15" i="6"/>
  <c r="D10" i="6"/>
  <c r="E11" i="6"/>
  <c r="E12" i="6"/>
  <c r="E13" i="6"/>
  <c r="E14" i="6"/>
  <c r="E15" i="6"/>
  <c r="J16" i="6"/>
  <c r="D9" i="6"/>
  <c r="E10" i="6"/>
  <c r="G10" i="6" s="1"/>
  <c r="D8" i="6"/>
  <c r="E9" i="6"/>
  <c r="F16" i="6"/>
  <c r="E8" i="6"/>
  <c r="D11" i="6"/>
  <c r="G11" i="6" s="1"/>
  <c r="D12" i="6"/>
  <c r="D13" i="6"/>
  <c r="D14" i="6"/>
  <c r="F14" i="6" s="1"/>
  <c r="J16" i="8"/>
  <c r="C16" i="6"/>
  <c r="AI19" i="6"/>
  <c r="AJ19" i="6" s="1"/>
  <c r="M19" i="6"/>
  <c r="AG19" i="7"/>
  <c r="F9" i="8" l="1"/>
  <c r="F13" i="8"/>
  <c r="G9" i="7"/>
  <c r="F13" i="6"/>
  <c r="G13" i="6"/>
  <c r="F15" i="6"/>
  <c r="G15" i="8"/>
  <c r="F11" i="8"/>
  <c r="G8" i="8"/>
  <c r="G11" i="8"/>
  <c r="F12" i="8"/>
  <c r="F8" i="8"/>
  <c r="G10" i="8"/>
  <c r="G12" i="8"/>
  <c r="G9" i="8"/>
  <c r="G13" i="8"/>
  <c r="F14" i="8"/>
  <c r="F10" i="8"/>
  <c r="G14" i="8"/>
  <c r="J16" i="7"/>
  <c r="G13" i="7"/>
  <c r="G12" i="7"/>
  <c r="F11" i="7"/>
  <c r="G11" i="7"/>
  <c r="F14" i="7"/>
  <c r="F10" i="7"/>
  <c r="G14" i="7"/>
  <c r="F13" i="7"/>
  <c r="F9" i="7"/>
  <c r="G15" i="7"/>
  <c r="F12" i="7"/>
  <c r="F8" i="7"/>
  <c r="G10" i="7"/>
  <c r="F9" i="6"/>
  <c r="F8" i="6"/>
  <c r="G8" i="6"/>
  <c r="G9" i="6"/>
  <c r="F12" i="6"/>
  <c r="G14" i="6"/>
  <c r="F10" i="6"/>
  <c r="G15" i="6"/>
  <c r="F11" i="6"/>
  <c r="G12" i="6"/>
  <c r="AI19" i="7"/>
  <c r="AJ19" i="7" s="1"/>
  <c r="M20" i="7"/>
  <c r="M20" i="6"/>
  <c r="M19" i="7"/>
  <c r="G16" i="6" l="1"/>
  <c r="G16" i="8"/>
  <c r="G16" i="7"/>
  <c r="M20" i="8"/>
  <c r="M19" i="8"/>
  <c r="AI19" i="8"/>
  <c r="AJ19" i="8" s="1"/>
  <c r="AI15" i="8"/>
  <c r="AJ15" i="8"/>
  <c r="AI14" i="8"/>
  <c r="AI13" i="8"/>
  <c r="AJ13" i="8"/>
  <c r="AI12" i="8"/>
  <c r="AJ12" i="8"/>
  <c r="AI11" i="8"/>
  <c r="AJ11" i="8"/>
  <c r="AI10" i="8"/>
  <c r="AJ10" i="8"/>
  <c r="AI9" i="8"/>
  <c r="AJ9" i="8"/>
  <c r="AI8" i="8"/>
  <c r="AI15" i="7"/>
  <c r="AJ15" i="7"/>
  <c r="AI14" i="7"/>
  <c r="AJ14" i="7"/>
  <c r="AI13" i="7"/>
  <c r="AJ13" i="7"/>
  <c r="AI12" i="7"/>
  <c r="AJ12" i="7"/>
  <c r="AI11" i="7"/>
  <c r="AJ11" i="7"/>
  <c r="AI10" i="7"/>
  <c r="AJ10" i="7"/>
  <c r="AI9" i="7"/>
  <c r="AJ9" i="7"/>
  <c r="AI8" i="7"/>
  <c r="AI15" i="6"/>
  <c r="AJ15" i="6"/>
  <c r="AI14" i="6"/>
  <c r="AJ14" i="6"/>
  <c r="AI13" i="6"/>
  <c r="AJ13" i="6"/>
  <c r="AI12" i="6"/>
  <c r="AJ12" i="6"/>
  <c r="AI11" i="6"/>
  <c r="AJ11" i="6"/>
  <c r="AI10" i="6"/>
  <c r="AJ10" i="6"/>
  <c r="AI9" i="6"/>
  <c r="AJ9" i="6"/>
  <c r="AI8" i="6"/>
  <c r="AJ14" i="8" l="1"/>
  <c r="AJ8" i="7"/>
  <c r="AJ8" i="8" l="1"/>
  <c r="AJ8" i="6"/>
</calcChain>
</file>

<file path=xl/sharedStrings.xml><?xml version="1.0" encoding="utf-8"?>
<sst xmlns="http://schemas.openxmlformats.org/spreadsheetml/2006/main" count="546" uniqueCount="214">
  <si>
    <t>№ п/п</t>
  </si>
  <si>
    <t>Район (код территории)</t>
  </si>
  <si>
    <t>Фамилия</t>
  </si>
  <si>
    <t>Имя</t>
  </si>
  <si>
    <t>Отчество</t>
  </si>
  <si>
    <t>Шифр</t>
  </si>
  <si>
    <t>ОО</t>
  </si>
  <si>
    <t>ФИО педагога (полностью)</t>
  </si>
  <si>
    <t>Класс</t>
  </si>
  <si>
    <t>Параллель, задания для которой выполнял участник</t>
  </si>
  <si>
    <t>Балл</t>
  </si>
  <si>
    <t>% от макс.</t>
  </si>
  <si>
    <t>Рейтинг</t>
  </si>
  <si>
    <t>Статус</t>
  </si>
  <si>
    <t>Данные об участниках</t>
  </si>
  <si>
    <t>Max балл</t>
  </si>
  <si>
    <t>Квота</t>
  </si>
  <si>
    <t>всего участий</t>
  </si>
  <si>
    <t>победитель</t>
  </si>
  <si>
    <t>призер</t>
  </si>
  <si>
    <t>всего ПиП</t>
  </si>
  <si>
    <t>участник</t>
  </si>
  <si>
    <t>ПиП всего</t>
  </si>
  <si>
    <t>класс</t>
  </si>
  <si>
    <t>всего</t>
  </si>
  <si>
    <t>Жоглов</t>
  </si>
  <si>
    <t>Данил</t>
  </si>
  <si>
    <t>Евгеньевич</t>
  </si>
  <si>
    <t>МОУ СОШ № 7</t>
  </si>
  <si>
    <t>Карсканова</t>
  </si>
  <si>
    <t>Светлана</t>
  </si>
  <si>
    <t>Сергеевна</t>
  </si>
  <si>
    <t>Стоян</t>
  </si>
  <si>
    <t>Николай</t>
  </si>
  <si>
    <t>Олегович</t>
  </si>
  <si>
    <t>МОУ Лицей</t>
  </si>
  <si>
    <t>Гайфутдинов</t>
  </si>
  <si>
    <t>Руслан</t>
  </si>
  <si>
    <t>Ильдарович</t>
  </si>
  <si>
    <t>Ремизова</t>
  </si>
  <si>
    <t>Софья</t>
  </si>
  <si>
    <t>Игоревна</t>
  </si>
  <si>
    <t>Стародумова</t>
  </si>
  <si>
    <t>Алёна</t>
  </si>
  <si>
    <t>Алексеевна</t>
  </si>
  <si>
    <t>МОУ Валериановская школа</t>
  </si>
  <si>
    <t>Перминова</t>
  </si>
  <si>
    <t>Евгения</t>
  </si>
  <si>
    <t>Петровна</t>
  </si>
  <si>
    <t>Гусельникова</t>
  </si>
  <si>
    <t>Диана</t>
  </si>
  <si>
    <t>Кумушбаева</t>
  </si>
  <si>
    <t>Виктория</t>
  </si>
  <si>
    <t>Тимуровна</t>
  </si>
  <si>
    <t>Сагун</t>
  </si>
  <si>
    <t>Вероника</t>
  </si>
  <si>
    <t>Николаевна</t>
  </si>
  <si>
    <t>МОУ СОШ имени К.Н. Новикова</t>
  </si>
  <si>
    <t>Пучук</t>
  </si>
  <si>
    <t>Мария</t>
  </si>
  <si>
    <t>Дмитриевна</t>
  </si>
  <si>
    <t>Сизова</t>
  </si>
  <si>
    <t>Денисовна</t>
  </si>
  <si>
    <t>Колесникова</t>
  </si>
  <si>
    <t>Кристина</t>
  </si>
  <si>
    <t>Павловна</t>
  </si>
  <si>
    <t>Победитель</t>
  </si>
  <si>
    <t>Призер</t>
  </si>
  <si>
    <t>Участник</t>
  </si>
  <si>
    <t>Неявка</t>
  </si>
  <si>
    <t>Кошкарев</t>
  </si>
  <si>
    <t>Андрей</t>
  </si>
  <si>
    <t>Школа №2</t>
  </si>
  <si>
    <t>Вагнер</t>
  </si>
  <si>
    <t>Татьяна</t>
  </si>
  <si>
    <t>Чариков</t>
  </si>
  <si>
    <t>Владислав</t>
  </si>
  <si>
    <t>Денисович</t>
  </si>
  <si>
    <t>Егоров</t>
  </si>
  <si>
    <t>Вячеслав</t>
  </si>
  <si>
    <t>Витальевич</t>
  </si>
  <si>
    <t>Лютиков</t>
  </si>
  <si>
    <t>Никита</t>
  </si>
  <si>
    <t>Дмитриевич</t>
  </si>
  <si>
    <t>Хамзина</t>
  </si>
  <si>
    <t>Андреевна</t>
  </si>
  <si>
    <t>Глушкова</t>
  </si>
  <si>
    <t>Полина</t>
  </si>
  <si>
    <t>Александровна</t>
  </si>
  <si>
    <t>Конончук</t>
  </si>
  <si>
    <t>Игоревич</t>
  </si>
  <si>
    <t>Клишина</t>
  </si>
  <si>
    <t>Алина</t>
  </si>
  <si>
    <t>Зайцев</t>
  </si>
  <si>
    <t>Дмитрий</t>
  </si>
  <si>
    <t>Алексеевич</t>
  </si>
  <si>
    <t>Гвоздева</t>
  </si>
  <si>
    <t>Анна</t>
  </si>
  <si>
    <t>Михайловна</t>
  </si>
  <si>
    <t>Нестеров</t>
  </si>
  <si>
    <t>Сергеевич</t>
  </si>
  <si>
    <t>Солоницына</t>
  </si>
  <si>
    <t>Елизавета</t>
  </si>
  <si>
    <t>Анисимов</t>
  </si>
  <si>
    <t>Илья</t>
  </si>
  <si>
    <t>Андреевич</t>
  </si>
  <si>
    <t>Бородейко</t>
  </si>
  <si>
    <t>Ксения</t>
  </si>
  <si>
    <t>Ветошкина</t>
  </si>
  <si>
    <t>Казакова</t>
  </si>
  <si>
    <t>Ариадна</t>
  </si>
  <si>
    <t>Эдуардовна</t>
  </si>
  <si>
    <t>Лаптева</t>
  </si>
  <si>
    <t>Трофимов</t>
  </si>
  <si>
    <t>Сергей</t>
  </si>
  <si>
    <t>Есауленко</t>
  </si>
  <si>
    <t>Коптелова</t>
  </si>
  <si>
    <t>Ася</t>
  </si>
  <si>
    <t>Владимировна</t>
  </si>
  <si>
    <t>Шарова</t>
  </si>
  <si>
    <t>Екатерина</t>
  </si>
  <si>
    <t>Бердник</t>
  </si>
  <si>
    <t>Алена</t>
  </si>
  <si>
    <t>Елфимова</t>
  </si>
  <si>
    <t>Анастасия</t>
  </si>
  <si>
    <t>Михайлова</t>
  </si>
  <si>
    <t>Дарья</t>
  </si>
  <si>
    <t>Евгеньевна</t>
  </si>
  <si>
    <t>Сосновских</t>
  </si>
  <si>
    <t>Анатолий</t>
  </si>
  <si>
    <t>Александрович</t>
  </si>
  <si>
    <t>Сидорова</t>
  </si>
  <si>
    <t>Марина</t>
  </si>
  <si>
    <t>Тамаров</t>
  </si>
  <si>
    <t>Федорахина</t>
  </si>
  <si>
    <t>Владиславовна</t>
  </si>
  <si>
    <t>Симаков</t>
  </si>
  <si>
    <t>Берстенев</t>
  </si>
  <si>
    <t>Даниил</t>
  </si>
  <si>
    <t>Гурков</t>
  </si>
  <si>
    <t>Каримова</t>
  </si>
  <si>
    <t>Милана</t>
  </si>
  <si>
    <t>Стрижак</t>
  </si>
  <si>
    <t>Анатольевна</t>
  </si>
  <si>
    <t>Трусова</t>
  </si>
  <si>
    <t>Ремизов</t>
  </si>
  <si>
    <t>Захар</t>
  </si>
  <si>
    <t>Сухих</t>
  </si>
  <si>
    <t>Кучина</t>
  </si>
  <si>
    <t>Оксана</t>
  </si>
  <si>
    <t>Степан</t>
  </si>
  <si>
    <t>Романович</t>
  </si>
  <si>
    <t>Загвозкин</t>
  </si>
  <si>
    <t>Алексей</t>
  </si>
  <si>
    <t>Куликов</t>
  </si>
  <si>
    <t>Кирилл</t>
  </si>
  <si>
    <t>Воропаева</t>
  </si>
  <si>
    <t>Алиса</t>
  </si>
  <si>
    <t>Гильмуллина</t>
  </si>
  <si>
    <t>Рифатовна</t>
  </si>
  <si>
    <t>Романова</t>
  </si>
  <si>
    <t>Ирина</t>
  </si>
  <si>
    <t>Каторгина</t>
  </si>
  <si>
    <t>Плясунов</t>
  </si>
  <si>
    <t>Юрьевич</t>
  </si>
  <si>
    <t>Данилова</t>
  </si>
  <si>
    <t>Ульяна</t>
  </si>
  <si>
    <t>Реутова</t>
  </si>
  <si>
    <t>Олеговна</t>
  </si>
  <si>
    <t>Волгова</t>
  </si>
  <si>
    <t>Вячеславовна</t>
  </si>
  <si>
    <t>Диль</t>
  </si>
  <si>
    <t>Игорь</t>
  </si>
  <si>
    <t>Вячеславович</t>
  </si>
  <si>
    <t>Дрыкова</t>
  </si>
  <si>
    <t>Козлов</t>
  </si>
  <si>
    <t>Матвей</t>
  </si>
  <si>
    <t>Земцов</t>
  </si>
  <si>
    <t>Смирнов</t>
  </si>
  <si>
    <t>Максим</t>
  </si>
  <si>
    <t>Шипицин</t>
  </si>
  <si>
    <t>Тимофей</t>
  </si>
  <si>
    <t>Галимханова</t>
  </si>
  <si>
    <t>Александра</t>
  </si>
  <si>
    <t>Романовна</t>
  </si>
  <si>
    <t>Гоголев</t>
  </si>
  <si>
    <t>Глеб</t>
  </si>
  <si>
    <t>Дятлова</t>
  </si>
  <si>
    <t>Борисовна</t>
  </si>
  <si>
    <t>Миронова</t>
  </si>
  <si>
    <t>Пилипенко</t>
  </si>
  <si>
    <t>Грищеня</t>
  </si>
  <si>
    <t>Коминова</t>
  </si>
  <si>
    <t>Новикова</t>
  </si>
  <si>
    <t>Косорукова</t>
  </si>
  <si>
    <t>Тарасова</t>
  </si>
  <si>
    <t>Валерия</t>
  </si>
  <si>
    <t>Янбердина</t>
  </si>
  <si>
    <t>Ямильевна</t>
  </si>
  <si>
    <t>Васькина</t>
  </si>
  <si>
    <t>София</t>
  </si>
  <si>
    <t>Максимовна</t>
  </si>
  <si>
    <t>Осминина</t>
  </si>
  <si>
    <t>Юлия</t>
  </si>
  <si>
    <t>Рагозина</t>
  </si>
  <si>
    <t>Тишкина</t>
  </si>
  <si>
    <t>Ярослава</t>
  </si>
  <si>
    <t>Феденева</t>
  </si>
  <si>
    <t>Аксенова</t>
  </si>
  <si>
    <t>Зубарева</t>
  </si>
  <si>
    <t>Питиримова</t>
  </si>
  <si>
    <t>Епифанова</t>
  </si>
  <si>
    <t>Малышева</t>
  </si>
  <si>
    <t>Ангелина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</si>
</sst>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/>
    <xf numFmtId="1" fontId="3" fillId="0" borderId="0" xfId="0" applyNumberFormat="1" applyFont="1" applyAlignment="1"/>
    <xf numFmtId="1" fontId="3" fillId="0" borderId="2" xfId="0" applyNumberFormat="1" applyFont="1" applyBorder="1" applyAlignment="1">
      <alignment wrapText="1"/>
    </xf>
    <xf numFmtId="1" fontId="3" fillId="0" borderId="2" xfId="0" applyNumberFormat="1" applyFont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/>
    <xf numFmtId="0" fontId="3" fillId="0" borderId="7" xfId="0" applyFont="1" applyFill="1" applyBorder="1" applyAlignment="1">
      <alignment horizontal="left"/>
    </xf>
    <xf numFmtId="0" fontId="3" fillId="0" borderId="2" xfId="0" applyFont="1" applyFill="1" applyBorder="1" applyAlignment="1"/>
    <xf numFmtId="1" fontId="3" fillId="0" borderId="5" xfId="0" applyNumberFormat="1" applyFont="1" applyFill="1" applyBorder="1" applyAlignment="1"/>
    <xf numFmtId="1" fontId="3" fillId="0" borderId="7" xfId="0" applyNumberFormat="1" applyFont="1" applyFill="1" applyBorder="1" applyAlignment="1"/>
    <xf numFmtId="0" fontId="3" fillId="0" borderId="8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3" fillId="0" borderId="6" xfId="0" applyNumberFormat="1" applyFont="1" applyFill="1" applyBorder="1" applyAlignment="1"/>
    <xf numFmtId="0" fontId="2" fillId="0" borderId="2" xfId="0" applyFont="1" applyFill="1" applyBorder="1" applyAlignment="1">
      <alignment horizontal="right" vertical="top"/>
    </xf>
    <xf numFmtId="0" fontId="3" fillId="0" borderId="9" xfId="0" applyFont="1" applyFill="1" applyBorder="1" applyAlignment="1"/>
    <xf numFmtId="1" fontId="3" fillId="0" borderId="5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right"/>
    </xf>
    <xf numFmtId="0" fontId="0" fillId="0" borderId="1" xfId="0" applyBorder="1"/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31"/>
  <sheetViews>
    <sheetView tabSelected="1" zoomScale="90" zoomScaleNormal="90" workbookViewId="0">
      <selection activeCell="A18" sqref="A18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0"/>
      <c r="B6" s="31"/>
      <c r="C6" s="28" t="s">
        <v>14</v>
      </c>
      <c r="D6" s="34"/>
      <c r="E6" s="34"/>
      <c r="F6" s="34"/>
      <c r="G6" s="29"/>
      <c r="H6" s="35" t="s">
        <v>15</v>
      </c>
      <c r="I6" s="37" t="s">
        <v>16</v>
      </c>
      <c r="J6" s="38"/>
    </row>
    <row r="7" spans="1:36" ht="15" customHeight="1" x14ac:dyDescent="0.25">
      <c r="A7" s="32"/>
      <c r="B7" s="33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6"/>
      <c r="I7" s="39" t="s">
        <v>22</v>
      </c>
      <c r="J7" s="40"/>
    </row>
    <row r="8" spans="1:36" x14ac:dyDescent="0.25">
      <c r="A8" s="15">
        <v>4</v>
      </c>
      <c r="B8" s="16" t="s">
        <v>23</v>
      </c>
      <c r="C8" s="17">
        <f>COUNTIF(J19:J872,4)</f>
        <v>0</v>
      </c>
      <c r="D8" s="17">
        <f>COUNTIF($Z$19:$Z$872,5)</f>
        <v>0</v>
      </c>
      <c r="E8" s="17">
        <f>COUNTIF($Z$19:$Z$872,104)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COUNTIF(J19:J873,5)</f>
        <v>0</v>
      </c>
      <c r="D9" s="17">
        <f>COUNTIF($Z$19:$Z$872,6)</f>
        <v>0</v>
      </c>
      <c r="E9" s="17">
        <f>COUNTIF($Z$19:$Z$872,105)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COUNTIF(J19:J874,6)</f>
        <v>0</v>
      </c>
      <c r="D10" s="17">
        <f>COUNTIF($Z$19:$Z$872,7)</f>
        <v>0</v>
      </c>
      <c r="E10" s="17">
        <f>COUNTIF($Z$19:$Z$872,106)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COUNTIF(J19:J875,7)</f>
        <v>0</v>
      </c>
      <c r="D11" s="17">
        <f>COUNTIF($Z$19:$Z$872,8)</f>
        <v>0</v>
      </c>
      <c r="E11" s="17">
        <f>COUNTIF($Z$19:$Z$872,107)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COUNTIF(J19:J876,8)</f>
        <v>0</v>
      </c>
      <c r="D12" s="17">
        <f>COUNTIF($Z$19:$Z$872,9)</f>
        <v>0</v>
      </c>
      <c r="E12" s="17">
        <f>COUNTIF($Z$19:$Z$872,108)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COUNTIF(J19:J877,9)</f>
        <v>13</v>
      </c>
      <c r="D13" s="17">
        <f>COUNTIF($Z$19:$Z$872,10)</f>
        <v>3</v>
      </c>
      <c r="E13" s="17">
        <f>COUNTIF($Z$19:$Z$872,109)</f>
        <v>2</v>
      </c>
      <c r="F13" s="17">
        <f t="shared" si="2"/>
        <v>5</v>
      </c>
      <c r="G13" s="15">
        <f t="shared" si="0"/>
        <v>8</v>
      </c>
      <c r="H13" s="21">
        <v>50</v>
      </c>
      <c r="I13" s="22"/>
      <c r="J13" s="19">
        <f t="shared" si="1"/>
        <v>6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6</v>
      </c>
    </row>
    <row r="14" spans="1:36" x14ac:dyDescent="0.25">
      <c r="A14" s="15">
        <v>10</v>
      </c>
      <c r="B14" s="16" t="s">
        <v>23</v>
      </c>
      <c r="C14" s="17">
        <f>COUNTIF(J19:J878,10)</f>
        <v>0</v>
      </c>
      <c r="D14" s="17">
        <f>COUNTIF($Z$19:$Z$872,11)</f>
        <v>0</v>
      </c>
      <c r="E14" s="17">
        <f>COUNTIF($Z$19:$Z$872,110)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COUNTIF(J19:J879,11)</f>
        <v>0</v>
      </c>
      <c r="D15" s="17">
        <f>COUNTIF($Z$19:$Z$872,12)</f>
        <v>0</v>
      </c>
      <c r="E15" s="17">
        <f>COUNTIF($Z$19:$Z$872,111)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28" t="s">
        <v>24</v>
      </c>
      <c r="B16" s="29"/>
      <c r="C16" s="17">
        <f>SUM(C8:C15)</f>
        <v>13</v>
      </c>
      <c r="D16" s="17">
        <f>COUNTIF($N$19:$N$20,"победитель")</f>
        <v>1</v>
      </c>
      <c r="E16" s="17">
        <f>COUNTIF($N$19:$N$20,"призер")</f>
        <v>1</v>
      </c>
      <c r="F16" s="17">
        <f t="shared" si="2"/>
        <v>2</v>
      </c>
      <c r="G16" s="23">
        <f>SUM(G8:G15)</f>
        <v>8</v>
      </c>
      <c r="H16" s="24"/>
      <c r="I16" s="25"/>
      <c r="J16" s="26">
        <f>SUM(J8:J15)</f>
        <v>6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25</v>
      </c>
      <c r="D19" s="9" t="s">
        <v>26</v>
      </c>
      <c r="E19" s="9" t="s">
        <v>27</v>
      </c>
      <c r="F19" s="9">
        <v>3666513744</v>
      </c>
      <c r="G19" s="9" t="s">
        <v>28</v>
      </c>
      <c r="H19" s="5"/>
      <c r="I19" s="6">
        <v>9</v>
      </c>
      <c r="J19" s="6">
        <v>9</v>
      </c>
      <c r="K19" s="9">
        <v>47</v>
      </c>
      <c r="L19" s="7">
        <f>K19*100/(IF(J19=$A$8,$H$8,IF(J19=$A$9,$H$9,IF(J19=$A$10,$H$10,IF(J19=$A$11,$H$11,IF(J19=$A$12,$H$12,IF(J19=$A$13,$H$13,IF(J19=$A$14,$H$14,$H$15))))))))</f>
        <v>94</v>
      </c>
      <c r="M19" s="8" t="str">
        <f>IF(J19=4,RANK(L19,$AA$19:$AA$347,0)+COUNTIF($AA$1:AA18,AA19),"")&amp;IF(J19=5,RANK(L19,$AB$19:$AB$347,0)+COUNTIF($AB$1:AB18,AB19),"")&amp;IF(J19=6,RANK(L19,$AC$19:$AC$347,0)+COUNTIF($AC$1:AC18,AC19),"")&amp;IF(J19=7,RANK(L19,$AD$19:$AD$347,0)+COUNTIF($AD$1:AD18,AD19),"")&amp;IF(J19=8,RANK(L19,$AE$19:$AE$347,0)+COUNTIF($AE$1:AE18,AE19),"")&amp;IF(J19=9,RANK(L19,$AF$19:$AF$347,0)+COUNTIF($AF$1:AF18,AF19),"")&amp;IF(J19=10,RANK(L19,$AG$19:$AG$347,0)+COUNTIF($AG$1:AG18,AG19),"")&amp;IF(J19=11,RANK(L19,$AH$19:$AH$347,0)+COUNTIF($AH$1:AH18,AH19),"")</f>
        <v>1</v>
      </c>
      <c r="N19" s="9" t="s">
        <v>66</v>
      </c>
      <c r="Z19" s="10">
        <f>IF(N19="победитель",1+J19,IF(N19="призер",100+J19,""))</f>
        <v>10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 t="str">
        <f>IF(J19=7,L19,"")</f>
        <v/>
      </c>
      <c r="AE19" s="10" t="str">
        <f>IF(J19=8,L19,"")</f>
        <v/>
      </c>
      <c r="AF19" s="10">
        <f>IF(J19=9,L19,"")</f>
        <v>94</v>
      </c>
      <c r="AG19" s="10" t="str">
        <f>IF(J19=10,L19,"")</f>
        <v/>
      </c>
      <c r="AH19" s="10" t="str">
        <f>IF(J19=11,L19,"")</f>
        <v/>
      </c>
      <c r="AI19" s="13" t="str">
        <f>IF(J19=4,RANK(L19,$AA$19:$AA$347,0),"")&amp;IF(J19=5,RANK(L19,$AB$19:$AB$347,0),"")&amp;IF(J19=6,RANK(L19,$AC$19:$AC$347,0),"")&amp;IF(J19=7,RANK(L19,$AD$19:$AD$347,0),"")&amp;IF(J19=8,RANK(L19,$AE$19:$AE$347,0),"")&amp;IF(J19=9,RANK(L19,$AF$19:$AF$347,0),"")&amp;IF(J19=10,RANK(L19,$AG$19:$AG$347,0),"")&amp;IF(J19=11,RANK(L19,$AH$19:$AH$347,0)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29</v>
      </c>
      <c r="D20" s="9" t="s">
        <v>30</v>
      </c>
      <c r="E20" s="9" t="s">
        <v>31</v>
      </c>
      <c r="F20" s="9">
        <v>1401636667</v>
      </c>
      <c r="G20" s="9" t="s">
        <v>28</v>
      </c>
      <c r="H20" s="27"/>
      <c r="I20" s="6">
        <v>9</v>
      </c>
      <c r="J20" s="6">
        <v>9</v>
      </c>
      <c r="K20" s="9">
        <v>42</v>
      </c>
      <c r="L20" s="7">
        <f>K20*100/(IF(J20=$A$8,$H$8,IF(J20=$A$9,$H$9,IF(J20=$A$10,$H$10,IF(J20=$A$11,$H$11,IF(J20=$A$12,$H$12,IF(J20=$A$13,$H$13,IF(J20=$A$14,$H$14,$H$15))))))))</f>
        <v>84</v>
      </c>
      <c r="M20" s="8" t="str">
        <f>IF(J20=4,RANK(L20,$AA$19:$AA$347,0)+COUNTIF($AA$1:AA19,AA20),"")&amp;IF(J20=5,RANK(L20,$AB$19:$AB$347,0)+COUNTIF($AB$1:AB19,AB20),"")&amp;IF(J20=6,RANK(L20,$AC$19:$AC$347,0)+COUNTIF($AC$1:AC19,AC20),"")&amp;IF(J20=7,RANK(L20,$AD$19:$AD$347,0)+COUNTIF($AD$1:AD19,AD20),"")&amp;IF(J20=8,RANK(L20,$AE$19:$AE$347,0)+COUNTIF($AE$1:AE19,AE20),"")&amp;IF(J20=9,RANK(L20,$AF$19:$AF$347,0)+COUNTIF($AF$1:AF19,AF20),"")&amp;IF(J20=10,RANK(L20,$AG$19:$AG$347,0)+COUNTIF($AG$1:AG19,AG20),"")&amp;IF(J20=11,RANK(L20,$AH$19:$AH$347,0)+COUNTIF($AH$1:AH19,AH20),"")</f>
        <v>2</v>
      </c>
      <c r="N20" s="9" t="s">
        <v>67</v>
      </c>
      <c r="Z20" s="10">
        <f t="shared" ref="Z20:Z31" si="4">IF(N20="победитель",1+J20,IF(N20="призер",100+J20,""))</f>
        <v>109</v>
      </c>
      <c r="AA20" s="10" t="str">
        <f t="shared" ref="AA20:AA31" si="5">IF(J20=4,L20,"")</f>
        <v/>
      </c>
      <c r="AB20" s="10" t="str">
        <f t="shared" ref="AB20:AB31" si="6">IF(J20=5,L20,"")</f>
        <v/>
      </c>
      <c r="AC20" s="10" t="str">
        <f t="shared" ref="AC20:AC31" si="7">IF(J20=6,L20,"")</f>
        <v/>
      </c>
      <c r="AD20" s="10" t="str">
        <f t="shared" ref="AD20:AD31" si="8">IF(J20=7,L20,"")</f>
        <v/>
      </c>
      <c r="AE20" s="10" t="str">
        <f t="shared" ref="AE20:AE31" si="9">IF(J20=8,L20,"")</f>
        <v/>
      </c>
      <c r="AF20" s="10">
        <f t="shared" ref="AF20:AF31" si="10">IF(J20=9,L20,"")</f>
        <v>84</v>
      </c>
      <c r="AG20" s="10" t="str">
        <f t="shared" ref="AG20:AG31" si="11">IF(J20=10,L20,"")</f>
        <v/>
      </c>
      <c r="AH20" s="10" t="str">
        <f t="shared" ref="AH20:AH31" si="12">IF(J20=11,L20,"")</f>
        <v/>
      </c>
      <c r="AI20" s="13" t="str">
        <f t="shared" ref="AI20:AI31" si="13">IF(J20=4,RANK(L20,$AA$19:$AA$347,0),"")&amp;IF(J20=5,RANK(L20,$AB$19:$AB$347,0),"")&amp;IF(J20=6,RANK(L20,$AC$19:$AC$347,0),"")&amp;IF(J20=7,RANK(L20,$AD$19:$AD$347,0),"")&amp;IF(J20=8,RANK(L20,$AE$19:$AE$347,0),"")&amp;IF(J20=9,RANK(L20,$AF$19:$AF$347,0),"")&amp;IF(J20=10,RANK(L20,$AG$19:$AG$347,0),"")&amp;IF(J20=11,RANK(L20,$AH$19:$AH$347,0),"")</f>
        <v>2</v>
      </c>
      <c r="AJ20" s="11">
        <f t="shared" ref="AJ20:AJ31" si="14">AI20+1-1</f>
        <v>2</v>
      </c>
    </row>
    <row r="21" spans="1:36" x14ac:dyDescent="0.25">
      <c r="A21" s="1">
        <v>3</v>
      </c>
      <c r="B21" s="4">
        <v>48</v>
      </c>
      <c r="C21" s="9" t="s">
        <v>32</v>
      </c>
      <c r="D21" s="9" t="s">
        <v>33</v>
      </c>
      <c r="E21" s="9" t="s">
        <v>34</v>
      </c>
      <c r="F21" s="9">
        <v>1572354326</v>
      </c>
      <c r="G21" s="9" t="s">
        <v>35</v>
      </c>
      <c r="H21" s="27"/>
      <c r="I21" s="6">
        <v>9</v>
      </c>
      <c r="J21" s="6">
        <v>9</v>
      </c>
      <c r="K21" s="9">
        <v>34</v>
      </c>
      <c r="L21" s="7">
        <f t="shared" ref="L21:L31" si="15">K21*100/(IF(J21=$A$8,$H$8,IF(J21=$A$9,$H$9,IF(J21=$A$10,$H$10,IF(J21=$A$11,$H$11,IF(J21=$A$12,$H$12,IF(J21=$A$13,$H$13,IF(J21=$A$14,$H$14,$H$15))))))))</f>
        <v>68</v>
      </c>
      <c r="M21" s="8" t="str">
        <f>IF(J21=4,RANK(L21,$AA$19:$AA$347,0)+COUNTIF($AA$1:AA20,AA21),"")&amp;IF(J21=5,RANK(L21,$AB$19:$AB$347,0)+COUNTIF($AB$1:AB20,AB21),"")&amp;IF(J21=6,RANK(L21,$AC$19:$AC$347,0)+COUNTIF($AC$1:AC20,AC21),"")&amp;IF(J21=7,RANK(L21,$AD$19:$AD$347,0)+COUNTIF($AD$1:AD20,AD21),"")&amp;IF(J21=8,RANK(L21,$AE$19:$AE$347,0)+COUNTIF($AE$1:AE20,AE21),"")&amp;IF(J21=9,RANK(L21,$AF$19:$AF$347,0)+COUNTIF($AF$1:AF20,AF21),"")&amp;IF(J21=10,RANK(L21,$AG$19:$AG$347,0)+COUNTIF($AG$1:AG20,AG21),"")&amp;IF(J21=11,RANK(L21,$AH$19:$AH$347,0)+COUNTIF($AH$1:AH20,AH21),"")</f>
        <v>3</v>
      </c>
      <c r="N21" s="9" t="s">
        <v>66</v>
      </c>
      <c r="Z21" s="10">
        <f t="shared" si="4"/>
        <v>10</v>
      </c>
      <c r="AA21" s="10" t="str">
        <f t="shared" si="5"/>
        <v/>
      </c>
      <c r="AB21" s="10" t="str">
        <f t="shared" si="6"/>
        <v/>
      </c>
      <c r="AC21" s="10" t="str">
        <f t="shared" si="7"/>
        <v/>
      </c>
      <c r="AD21" s="10" t="str">
        <f t="shared" si="8"/>
        <v/>
      </c>
      <c r="AE21" s="10" t="str">
        <f t="shared" si="9"/>
        <v/>
      </c>
      <c r="AF21" s="10">
        <f t="shared" si="10"/>
        <v>68</v>
      </c>
      <c r="AG21" s="10" t="str">
        <f t="shared" si="11"/>
        <v/>
      </c>
      <c r="AH21" s="10" t="str">
        <f t="shared" si="12"/>
        <v/>
      </c>
      <c r="AI21" s="13" t="str">
        <f t="shared" si="13"/>
        <v>3</v>
      </c>
      <c r="AJ21" s="11">
        <f t="shared" si="14"/>
        <v>3</v>
      </c>
    </row>
    <row r="22" spans="1:36" x14ac:dyDescent="0.25">
      <c r="A22" s="1">
        <v>4</v>
      </c>
      <c r="B22" s="4">
        <v>48</v>
      </c>
      <c r="C22" s="9" t="s">
        <v>36</v>
      </c>
      <c r="D22" s="9" t="s">
        <v>37</v>
      </c>
      <c r="E22" s="9" t="s">
        <v>38</v>
      </c>
      <c r="F22" s="9">
        <v>1407201820</v>
      </c>
      <c r="G22" s="9" t="s">
        <v>28</v>
      </c>
      <c r="H22" s="27"/>
      <c r="I22" s="6">
        <v>9</v>
      </c>
      <c r="J22" s="6">
        <v>9</v>
      </c>
      <c r="K22" s="9">
        <v>33</v>
      </c>
      <c r="L22" s="7">
        <f t="shared" si="15"/>
        <v>66</v>
      </c>
      <c r="M22" s="8" t="str">
        <f>IF(J22=4,RANK(L22,$AA$19:$AA$347,0)+COUNTIF($AA$1:AA21,AA22),"")&amp;IF(J22=5,RANK(L22,$AB$19:$AB$347,0)+COUNTIF($AB$1:AB21,AB22),"")&amp;IF(J22=6,RANK(L22,$AC$19:$AC$347,0)+COUNTIF($AC$1:AC21,AC22),"")&amp;IF(J22=7,RANK(L22,$AD$19:$AD$347,0)+COUNTIF($AD$1:AD21,AD22),"")&amp;IF(J22=8,RANK(L22,$AE$19:$AE$347,0)+COUNTIF($AE$1:AE21,AE22),"")&amp;IF(J22=9,RANK(L22,$AF$19:$AF$347,0)+COUNTIF($AF$1:AF21,AF22),"")&amp;IF(J22=10,RANK(L22,$AG$19:$AG$347,0)+COUNTIF($AG$1:AG21,AG22),"")&amp;IF(J22=11,RANK(L22,$AH$19:$AH$347,0)+COUNTIF($AH$1:AH21,AH22),"")</f>
        <v>4</v>
      </c>
      <c r="N22" s="9" t="s">
        <v>68</v>
      </c>
      <c r="Z22" s="10" t="str">
        <f t="shared" si="4"/>
        <v/>
      </c>
      <c r="AA22" s="10" t="str">
        <f t="shared" si="5"/>
        <v/>
      </c>
      <c r="AB22" s="10" t="str">
        <f t="shared" si="6"/>
        <v/>
      </c>
      <c r="AC22" s="10" t="str">
        <f t="shared" si="7"/>
        <v/>
      </c>
      <c r="AD22" s="10" t="str">
        <f t="shared" si="8"/>
        <v/>
      </c>
      <c r="AE22" s="10" t="str">
        <f t="shared" si="9"/>
        <v/>
      </c>
      <c r="AF22" s="10">
        <f t="shared" si="10"/>
        <v>66</v>
      </c>
      <c r="AG22" s="10" t="str">
        <f t="shared" si="11"/>
        <v/>
      </c>
      <c r="AH22" s="10" t="str">
        <f t="shared" si="12"/>
        <v/>
      </c>
      <c r="AI22" s="13" t="str">
        <f t="shared" si="13"/>
        <v>4</v>
      </c>
      <c r="AJ22" s="11">
        <f t="shared" si="14"/>
        <v>4</v>
      </c>
    </row>
    <row r="23" spans="1:36" x14ac:dyDescent="0.25">
      <c r="A23" s="1">
        <v>5</v>
      </c>
      <c r="B23" s="4">
        <v>48</v>
      </c>
      <c r="C23" s="9" t="s">
        <v>39</v>
      </c>
      <c r="D23" s="9" t="s">
        <v>40</v>
      </c>
      <c r="E23" s="9" t="s">
        <v>41</v>
      </c>
      <c r="F23" s="9">
        <v>709656389</v>
      </c>
      <c r="G23" s="9" t="s">
        <v>28</v>
      </c>
      <c r="H23" s="27"/>
      <c r="I23" s="6">
        <v>9</v>
      </c>
      <c r="J23" s="6">
        <v>9</v>
      </c>
      <c r="K23" s="9">
        <v>30</v>
      </c>
      <c r="L23" s="7">
        <f t="shared" si="15"/>
        <v>60</v>
      </c>
      <c r="M23" s="8" t="str">
        <f>IF(J23=4,RANK(L23,$AA$19:$AA$347,0)+COUNTIF($AA$1:AA22,AA23),"")&amp;IF(J23=5,RANK(L23,$AB$19:$AB$347,0)+COUNTIF($AB$1:AB22,AB23),"")&amp;IF(J23=6,RANK(L23,$AC$19:$AC$347,0)+COUNTIF($AC$1:AC22,AC23),"")&amp;IF(J23=7,RANK(L23,$AD$19:$AD$347,0)+COUNTIF($AD$1:AD22,AD23),"")&amp;IF(J23=8,RANK(L23,$AE$19:$AE$347,0)+COUNTIF($AE$1:AE22,AE23),"")&amp;IF(J23=9,RANK(L23,$AF$19:$AF$347,0)+COUNTIF($AF$1:AF22,AF23),"")&amp;IF(J23=10,RANK(L23,$AG$19:$AG$347,0)+COUNTIF($AG$1:AG22,AG23),"")&amp;IF(J23=11,RANK(L23,$AH$19:$AH$347,0)+COUNTIF($AH$1:AH22,AH23),"")</f>
        <v>5</v>
      </c>
      <c r="N23" s="9" t="s">
        <v>68</v>
      </c>
      <c r="Z23" s="10" t="str">
        <f t="shared" si="4"/>
        <v/>
      </c>
      <c r="AA23" s="10" t="str">
        <f t="shared" si="5"/>
        <v/>
      </c>
      <c r="AB23" s="10" t="str">
        <f t="shared" si="6"/>
        <v/>
      </c>
      <c r="AC23" s="10" t="str">
        <f t="shared" si="7"/>
        <v/>
      </c>
      <c r="AD23" s="10" t="str">
        <f t="shared" si="8"/>
        <v/>
      </c>
      <c r="AE23" s="10" t="str">
        <f t="shared" si="9"/>
        <v/>
      </c>
      <c r="AF23" s="10">
        <f t="shared" si="10"/>
        <v>60</v>
      </c>
      <c r="AG23" s="10" t="str">
        <f t="shared" si="11"/>
        <v/>
      </c>
      <c r="AH23" s="10" t="str">
        <f t="shared" si="12"/>
        <v/>
      </c>
      <c r="AI23" s="13" t="str">
        <f t="shared" si="13"/>
        <v>5</v>
      </c>
      <c r="AJ23" s="11">
        <f t="shared" si="14"/>
        <v>5</v>
      </c>
    </row>
    <row r="24" spans="1:36" x14ac:dyDescent="0.25">
      <c r="A24" s="1">
        <v>6</v>
      </c>
      <c r="B24" s="4">
        <v>48</v>
      </c>
      <c r="C24" s="9" t="s">
        <v>42</v>
      </c>
      <c r="D24" s="9" t="s">
        <v>43</v>
      </c>
      <c r="E24" s="9" t="s">
        <v>44</v>
      </c>
      <c r="F24" s="9">
        <v>259301607</v>
      </c>
      <c r="G24" s="9" t="s">
        <v>45</v>
      </c>
      <c r="H24" s="27"/>
      <c r="I24" s="6">
        <v>9</v>
      </c>
      <c r="J24" s="6">
        <v>9</v>
      </c>
      <c r="K24" s="9">
        <v>28</v>
      </c>
      <c r="L24" s="7">
        <f t="shared" si="15"/>
        <v>56</v>
      </c>
      <c r="M24" s="8" t="str">
        <f>IF(J24=4,RANK(L24,$AA$19:$AA$347,0)+COUNTIF($AA$1:AA23,AA24),"")&amp;IF(J24=5,RANK(L24,$AB$19:$AB$347,0)+COUNTIF($AB$1:AB23,AB24),"")&amp;IF(J24=6,RANK(L24,$AC$19:$AC$347,0)+COUNTIF($AC$1:AC23,AC24),"")&amp;IF(J24=7,RANK(L24,$AD$19:$AD$347,0)+COUNTIF($AD$1:AD23,AD24),"")&amp;IF(J24=8,RANK(L24,$AE$19:$AE$347,0)+COUNTIF($AE$1:AE23,AE24),"")&amp;IF(J24=9,RANK(L24,$AF$19:$AF$347,0)+COUNTIF($AF$1:AF23,AF24),"")&amp;IF(J24=10,RANK(L24,$AG$19:$AG$347,0)+COUNTIF($AG$1:AG23,AG24),"")&amp;IF(J24=11,RANK(L24,$AH$19:$AH$347,0)+COUNTIF($AH$1:AH23,AH24),"")</f>
        <v>6</v>
      </c>
      <c r="N24" s="9" t="s">
        <v>66</v>
      </c>
      <c r="Z24" s="10">
        <f t="shared" si="4"/>
        <v>10</v>
      </c>
      <c r="AA24" s="10" t="str">
        <f t="shared" si="5"/>
        <v/>
      </c>
      <c r="AB24" s="10" t="str">
        <f t="shared" si="6"/>
        <v/>
      </c>
      <c r="AC24" s="10" t="str">
        <f t="shared" si="7"/>
        <v/>
      </c>
      <c r="AD24" s="10" t="str">
        <f t="shared" si="8"/>
        <v/>
      </c>
      <c r="AE24" s="10" t="str">
        <f t="shared" si="9"/>
        <v/>
      </c>
      <c r="AF24" s="10">
        <f t="shared" si="10"/>
        <v>56</v>
      </c>
      <c r="AG24" s="10" t="str">
        <f t="shared" si="11"/>
        <v/>
      </c>
      <c r="AH24" s="10" t="str">
        <f t="shared" si="12"/>
        <v/>
      </c>
      <c r="AI24" s="13" t="str">
        <f t="shared" si="13"/>
        <v>6</v>
      </c>
      <c r="AJ24" s="11">
        <f t="shared" si="14"/>
        <v>6</v>
      </c>
    </row>
    <row r="25" spans="1:36" x14ac:dyDescent="0.25">
      <c r="A25" s="1">
        <v>7</v>
      </c>
      <c r="B25" s="4">
        <v>48</v>
      </c>
      <c r="C25" s="9" t="s">
        <v>46</v>
      </c>
      <c r="D25" s="9" t="s">
        <v>47</v>
      </c>
      <c r="E25" s="9" t="s">
        <v>48</v>
      </c>
      <c r="F25" s="9">
        <v>552067303</v>
      </c>
      <c r="G25" s="9" t="s">
        <v>35</v>
      </c>
      <c r="H25" s="27"/>
      <c r="I25" s="6">
        <v>9</v>
      </c>
      <c r="J25" s="6">
        <v>9</v>
      </c>
      <c r="K25" s="9">
        <v>25</v>
      </c>
      <c r="L25" s="7">
        <f t="shared" si="15"/>
        <v>50</v>
      </c>
      <c r="M25" s="8" t="str">
        <f>IF(J25=4,RANK(L25,$AA$19:$AA$347,0)+COUNTIF($AA$1:AA24,AA25),"")&amp;IF(J25=5,RANK(L25,$AB$19:$AB$347,0)+COUNTIF($AB$1:AB24,AB25),"")&amp;IF(J25=6,RANK(L25,$AC$19:$AC$347,0)+COUNTIF($AC$1:AC24,AC25),"")&amp;IF(J25=7,RANK(L25,$AD$19:$AD$347,0)+COUNTIF($AD$1:AD24,AD25),"")&amp;IF(J25=8,RANK(L25,$AE$19:$AE$347,0)+COUNTIF($AE$1:AE24,AE25),"")&amp;IF(J25=9,RANK(L25,$AF$19:$AF$347,0)+COUNTIF($AF$1:AF24,AF25),"")&amp;IF(J25=10,RANK(L25,$AG$19:$AG$347,0)+COUNTIF($AG$1:AG24,AG25),"")&amp;IF(J25=11,RANK(L25,$AH$19:$AH$347,0)+COUNTIF($AH$1:AH24,AH25),"")</f>
        <v>7</v>
      </c>
      <c r="N25" s="9" t="s">
        <v>67</v>
      </c>
      <c r="Z25" s="10">
        <f t="shared" si="4"/>
        <v>109</v>
      </c>
      <c r="AA25" s="10" t="str">
        <f t="shared" si="5"/>
        <v/>
      </c>
      <c r="AB25" s="10" t="str">
        <f t="shared" si="6"/>
        <v/>
      </c>
      <c r="AC25" s="10" t="str">
        <f t="shared" si="7"/>
        <v/>
      </c>
      <c r="AD25" s="10" t="str">
        <f t="shared" si="8"/>
        <v/>
      </c>
      <c r="AE25" s="10" t="str">
        <f t="shared" si="9"/>
        <v/>
      </c>
      <c r="AF25" s="10">
        <f t="shared" si="10"/>
        <v>50</v>
      </c>
      <c r="AG25" s="10" t="str">
        <f t="shared" si="11"/>
        <v/>
      </c>
      <c r="AH25" s="10" t="str">
        <f t="shared" si="12"/>
        <v/>
      </c>
      <c r="AI25" s="13" t="str">
        <f t="shared" si="13"/>
        <v>7</v>
      </c>
      <c r="AJ25" s="11">
        <f t="shared" si="14"/>
        <v>7</v>
      </c>
    </row>
    <row r="26" spans="1:36" x14ac:dyDescent="0.25">
      <c r="A26" s="1">
        <v>8</v>
      </c>
      <c r="B26" s="4">
        <v>48</v>
      </c>
      <c r="C26" s="9" t="s">
        <v>49</v>
      </c>
      <c r="D26" s="9" t="s">
        <v>50</v>
      </c>
      <c r="E26" s="9" t="s">
        <v>41</v>
      </c>
      <c r="F26" s="9">
        <v>2792863745</v>
      </c>
      <c r="G26" s="9" t="s">
        <v>28</v>
      </c>
      <c r="H26" s="27"/>
      <c r="I26" s="6">
        <v>9</v>
      </c>
      <c r="J26" s="6">
        <v>9</v>
      </c>
      <c r="K26" s="9">
        <v>22</v>
      </c>
      <c r="L26" s="7">
        <f t="shared" si="15"/>
        <v>44</v>
      </c>
      <c r="M26" s="8" t="str">
        <f>IF(J26=4,RANK(L26,$AA$19:$AA$347,0)+COUNTIF($AA$1:AA25,AA26),"")&amp;IF(J26=5,RANK(L26,$AB$19:$AB$347,0)+COUNTIF($AB$1:AB25,AB26),"")&amp;IF(J26=6,RANK(L26,$AC$19:$AC$347,0)+COUNTIF($AC$1:AC25,AC26),"")&amp;IF(J26=7,RANK(L26,$AD$19:$AD$347,0)+COUNTIF($AD$1:AD25,AD26),"")&amp;IF(J26=8,RANK(L26,$AE$19:$AE$347,0)+COUNTIF($AE$1:AE25,AE26),"")&amp;IF(J26=9,RANK(L26,$AF$19:$AF$347,0)+COUNTIF($AF$1:AF25,AF26),"")&amp;IF(J26=10,RANK(L26,$AG$19:$AG$347,0)+COUNTIF($AG$1:AG25,AG26),"")&amp;IF(J26=11,RANK(L26,$AH$19:$AH$347,0)+COUNTIF($AH$1:AH25,AH26),"")</f>
        <v>8</v>
      </c>
      <c r="N26" s="9" t="s">
        <v>68</v>
      </c>
      <c r="Z26" s="10" t="str">
        <f t="shared" si="4"/>
        <v/>
      </c>
      <c r="AA26" s="10" t="str">
        <f t="shared" si="5"/>
        <v/>
      </c>
      <c r="AB26" s="10" t="str">
        <f t="shared" si="6"/>
        <v/>
      </c>
      <c r="AC26" s="10" t="str">
        <f t="shared" si="7"/>
        <v/>
      </c>
      <c r="AD26" s="10" t="str">
        <f t="shared" si="8"/>
        <v/>
      </c>
      <c r="AE26" s="10" t="str">
        <f t="shared" si="9"/>
        <v/>
      </c>
      <c r="AF26" s="10">
        <f t="shared" si="10"/>
        <v>44</v>
      </c>
      <c r="AG26" s="10" t="str">
        <f t="shared" si="11"/>
        <v/>
      </c>
      <c r="AH26" s="10" t="str">
        <f t="shared" si="12"/>
        <v/>
      </c>
      <c r="AI26" s="13" t="str">
        <f t="shared" si="13"/>
        <v>8</v>
      </c>
      <c r="AJ26" s="11">
        <f t="shared" si="14"/>
        <v>8</v>
      </c>
    </row>
    <row r="27" spans="1:36" x14ac:dyDescent="0.25">
      <c r="A27" s="1">
        <v>9</v>
      </c>
      <c r="B27" s="4">
        <v>48</v>
      </c>
      <c r="C27" s="9" t="s">
        <v>51</v>
      </c>
      <c r="D27" s="9" t="s">
        <v>52</v>
      </c>
      <c r="E27" s="9" t="s">
        <v>53</v>
      </c>
      <c r="F27" s="9">
        <v>2051670056</v>
      </c>
      <c r="G27" s="9" t="s">
        <v>35</v>
      </c>
      <c r="H27" s="27"/>
      <c r="I27" s="6">
        <v>9</v>
      </c>
      <c r="J27" s="6">
        <v>9</v>
      </c>
      <c r="K27" s="9">
        <v>18</v>
      </c>
      <c r="L27" s="7">
        <f t="shared" si="15"/>
        <v>36</v>
      </c>
      <c r="M27" s="8" t="str">
        <f>IF(J27=4,RANK(L27,$AA$19:$AA$347,0)+COUNTIF($AA$1:AA26,AA27),"")&amp;IF(J27=5,RANK(L27,$AB$19:$AB$347,0)+COUNTIF($AB$1:AB26,AB27),"")&amp;IF(J27=6,RANK(L27,$AC$19:$AC$347,0)+COUNTIF($AC$1:AC26,AC27),"")&amp;IF(J27=7,RANK(L27,$AD$19:$AD$347,0)+COUNTIF($AD$1:AD26,AD27),"")&amp;IF(J27=8,RANK(L27,$AE$19:$AE$347,0)+COUNTIF($AE$1:AE26,AE27),"")&amp;IF(J27=9,RANK(L27,$AF$19:$AF$347,0)+COUNTIF($AF$1:AF26,AF27),"")&amp;IF(J27=10,RANK(L27,$AG$19:$AG$347,0)+COUNTIF($AG$1:AG26,AG27),"")&amp;IF(J27=11,RANK(L27,$AH$19:$AH$347,0)+COUNTIF($AH$1:AH26,AH27),"")</f>
        <v>9</v>
      </c>
      <c r="N27" s="9" t="s">
        <v>68</v>
      </c>
      <c r="Z27" s="10" t="str">
        <f t="shared" si="4"/>
        <v/>
      </c>
      <c r="AA27" s="10" t="str">
        <f t="shared" si="5"/>
        <v/>
      </c>
      <c r="AB27" s="10" t="str">
        <f t="shared" si="6"/>
        <v/>
      </c>
      <c r="AC27" s="10" t="str">
        <f t="shared" si="7"/>
        <v/>
      </c>
      <c r="AD27" s="10" t="str">
        <f t="shared" si="8"/>
        <v/>
      </c>
      <c r="AE27" s="10" t="str">
        <f t="shared" si="9"/>
        <v/>
      </c>
      <c r="AF27" s="10">
        <f t="shared" si="10"/>
        <v>36</v>
      </c>
      <c r="AG27" s="10" t="str">
        <f t="shared" si="11"/>
        <v/>
      </c>
      <c r="AH27" s="10" t="str">
        <f t="shared" si="12"/>
        <v/>
      </c>
      <c r="AI27" s="13" t="str">
        <f t="shared" si="13"/>
        <v>9</v>
      </c>
      <c r="AJ27" s="11">
        <f t="shared" si="14"/>
        <v>9</v>
      </c>
    </row>
    <row r="28" spans="1:36" x14ac:dyDescent="0.25">
      <c r="A28" s="1">
        <v>10</v>
      </c>
      <c r="B28" s="4">
        <v>48</v>
      </c>
      <c r="C28" s="9" t="s">
        <v>54</v>
      </c>
      <c r="D28" s="9" t="s">
        <v>55</v>
      </c>
      <c r="E28" s="9" t="s">
        <v>56</v>
      </c>
      <c r="F28" s="9">
        <v>487359218</v>
      </c>
      <c r="G28" s="9" t="s">
        <v>57</v>
      </c>
      <c r="H28" s="27"/>
      <c r="I28" s="6">
        <v>9</v>
      </c>
      <c r="J28" s="6">
        <v>9</v>
      </c>
      <c r="K28" s="9">
        <v>17</v>
      </c>
      <c r="L28" s="7">
        <f t="shared" si="15"/>
        <v>34</v>
      </c>
      <c r="M28" s="8" t="str">
        <f>IF(J28=4,RANK(L28,$AA$19:$AA$347,0)+COUNTIF($AA$1:AA27,AA28),"")&amp;IF(J28=5,RANK(L28,$AB$19:$AB$347,0)+COUNTIF($AB$1:AB27,AB28),"")&amp;IF(J28=6,RANK(L28,$AC$19:$AC$347,0)+COUNTIF($AC$1:AC27,AC28),"")&amp;IF(J28=7,RANK(L28,$AD$19:$AD$347,0)+COUNTIF($AD$1:AD27,AD28),"")&amp;IF(J28=8,RANK(L28,$AE$19:$AE$347,0)+COUNTIF($AE$1:AE27,AE28),"")&amp;IF(J28=9,RANK(L28,$AF$19:$AF$347,0)+COUNTIF($AF$1:AF27,AF28),"")&amp;IF(J28=10,RANK(L28,$AG$19:$AG$347,0)+COUNTIF($AG$1:AG27,AG28),"")&amp;IF(J28=11,RANK(L28,$AH$19:$AH$347,0)+COUNTIF($AH$1:AH27,AH28),"")</f>
        <v>10</v>
      </c>
      <c r="N28" s="9" t="s">
        <v>68</v>
      </c>
      <c r="Z28" s="10" t="str">
        <f t="shared" si="4"/>
        <v/>
      </c>
      <c r="AA28" s="10" t="str">
        <f t="shared" si="5"/>
        <v/>
      </c>
      <c r="AB28" s="10" t="str">
        <f t="shared" si="6"/>
        <v/>
      </c>
      <c r="AC28" s="10" t="str">
        <f t="shared" si="7"/>
        <v/>
      </c>
      <c r="AD28" s="10" t="str">
        <f t="shared" si="8"/>
        <v/>
      </c>
      <c r="AE28" s="10" t="str">
        <f t="shared" si="9"/>
        <v/>
      </c>
      <c r="AF28" s="10">
        <f t="shared" si="10"/>
        <v>34</v>
      </c>
      <c r="AG28" s="10" t="str">
        <f t="shared" si="11"/>
        <v/>
      </c>
      <c r="AH28" s="10" t="str">
        <f t="shared" si="12"/>
        <v/>
      </c>
      <c r="AI28" s="13" t="str">
        <f t="shared" si="13"/>
        <v>10</v>
      </c>
      <c r="AJ28" s="11">
        <f t="shared" si="14"/>
        <v>10</v>
      </c>
    </row>
    <row r="29" spans="1:36" x14ac:dyDescent="0.25">
      <c r="A29" s="1">
        <v>11</v>
      </c>
      <c r="B29" s="4">
        <v>48</v>
      </c>
      <c r="C29" s="9" t="s">
        <v>58</v>
      </c>
      <c r="D29" s="9" t="s">
        <v>59</v>
      </c>
      <c r="E29" s="9" t="s">
        <v>60</v>
      </c>
      <c r="F29" s="9">
        <v>3942542002</v>
      </c>
      <c r="G29" s="9" t="s">
        <v>57</v>
      </c>
      <c r="H29" s="27"/>
      <c r="I29" s="6">
        <v>9</v>
      </c>
      <c r="J29" s="6">
        <v>9</v>
      </c>
      <c r="K29" s="9">
        <v>12</v>
      </c>
      <c r="L29" s="7">
        <f t="shared" si="15"/>
        <v>24</v>
      </c>
      <c r="M29" s="8" t="str">
        <f>IF(J29=4,RANK(L29,$AA$19:$AA$347,0)+COUNTIF($AA$1:AA28,AA29),"")&amp;IF(J29=5,RANK(L29,$AB$19:$AB$347,0)+COUNTIF($AB$1:AB28,AB29),"")&amp;IF(J29=6,RANK(L29,$AC$19:$AC$347,0)+COUNTIF($AC$1:AC28,AC29),"")&amp;IF(J29=7,RANK(L29,$AD$19:$AD$347,0)+COUNTIF($AD$1:AD28,AD29),"")&amp;IF(J29=8,RANK(L29,$AE$19:$AE$347,0)+COUNTIF($AE$1:AE28,AE29),"")&amp;IF(J29=9,RANK(L29,$AF$19:$AF$347,0)+COUNTIF($AF$1:AF28,AF29),"")&amp;IF(J29=10,RANK(L29,$AG$19:$AG$347,0)+COUNTIF($AG$1:AG28,AG29),"")&amp;IF(J29=11,RANK(L29,$AH$19:$AH$347,0)+COUNTIF($AH$1:AH28,AH29),"")</f>
        <v>11</v>
      </c>
      <c r="N29" s="9" t="s">
        <v>68</v>
      </c>
      <c r="Z29" s="10" t="str">
        <f t="shared" si="4"/>
        <v/>
      </c>
      <c r="AA29" s="10" t="str">
        <f t="shared" si="5"/>
        <v/>
      </c>
      <c r="AB29" s="10" t="str">
        <f t="shared" si="6"/>
        <v/>
      </c>
      <c r="AC29" s="10" t="str">
        <f t="shared" si="7"/>
        <v/>
      </c>
      <c r="AD29" s="10" t="str">
        <f t="shared" si="8"/>
        <v/>
      </c>
      <c r="AE29" s="10" t="str">
        <f t="shared" si="9"/>
        <v/>
      </c>
      <c r="AF29" s="10">
        <f t="shared" si="10"/>
        <v>24</v>
      </c>
      <c r="AG29" s="10" t="str">
        <f t="shared" si="11"/>
        <v/>
      </c>
      <c r="AH29" s="10" t="str">
        <f t="shared" si="12"/>
        <v/>
      </c>
      <c r="AI29" s="13" t="str">
        <f t="shared" si="13"/>
        <v>11</v>
      </c>
      <c r="AJ29" s="11">
        <f t="shared" si="14"/>
        <v>11</v>
      </c>
    </row>
    <row r="30" spans="1:36" x14ac:dyDescent="0.25">
      <c r="A30" s="1">
        <v>12</v>
      </c>
      <c r="B30" s="4">
        <v>48</v>
      </c>
      <c r="C30" s="9" t="s">
        <v>61</v>
      </c>
      <c r="D30" s="9" t="s">
        <v>52</v>
      </c>
      <c r="E30" s="9" t="s">
        <v>62</v>
      </c>
      <c r="F30" s="9">
        <v>442582763</v>
      </c>
      <c r="G30" s="9" t="s">
        <v>57</v>
      </c>
      <c r="H30" s="27"/>
      <c r="I30" s="6">
        <v>9</v>
      </c>
      <c r="J30" s="6">
        <v>9</v>
      </c>
      <c r="K30" s="9">
        <v>9</v>
      </c>
      <c r="L30" s="7">
        <f t="shared" si="15"/>
        <v>18</v>
      </c>
      <c r="M30" s="8" t="str">
        <f>IF(J30=4,RANK(L30,$AA$19:$AA$347,0)+COUNTIF($AA$1:AA29,AA30),"")&amp;IF(J30=5,RANK(L30,$AB$19:$AB$347,0)+COUNTIF($AB$1:AB29,AB30),"")&amp;IF(J30=6,RANK(L30,$AC$19:$AC$347,0)+COUNTIF($AC$1:AC29,AC30),"")&amp;IF(J30=7,RANK(L30,$AD$19:$AD$347,0)+COUNTIF($AD$1:AD29,AD30),"")&amp;IF(J30=8,RANK(L30,$AE$19:$AE$347,0)+COUNTIF($AE$1:AE29,AE30),"")&amp;IF(J30=9,RANK(L30,$AF$19:$AF$347,0)+COUNTIF($AF$1:AF29,AF30),"")&amp;IF(J30=10,RANK(L30,$AG$19:$AG$347,0)+COUNTIF($AG$1:AG29,AG30),"")&amp;IF(J30=11,RANK(L30,$AH$19:$AH$347,0)+COUNTIF($AH$1:AH29,AH30),"")</f>
        <v>12</v>
      </c>
      <c r="N30" s="9" t="s">
        <v>68</v>
      </c>
      <c r="Z30" s="10" t="str">
        <f t="shared" si="4"/>
        <v/>
      </c>
      <c r="AA30" s="10" t="str">
        <f t="shared" si="5"/>
        <v/>
      </c>
      <c r="AB30" s="10" t="str">
        <f t="shared" si="6"/>
        <v/>
      </c>
      <c r="AC30" s="10" t="str">
        <f t="shared" si="7"/>
        <v/>
      </c>
      <c r="AD30" s="10" t="str">
        <f t="shared" si="8"/>
        <v/>
      </c>
      <c r="AE30" s="10" t="str">
        <f t="shared" si="9"/>
        <v/>
      </c>
      <c r="AF30" s="10">
        <f t="shared" si="10"/>
        <v>18</v>
      </c>
      <c r="AG30" s="10" t="str">
        <f t="shared" si="11"/>
        <v/>
      </c>
      <c r="AH30" s="10" t="str">
        <f t="shared" si="12"/>
        <v/>
      </c>
      <c r="AI30" s="13" t="str">
        <f t="shared" si="13"/>
        <v>12</v>
      </c>
      <c r="AJ30" s="11">
        <f t="shared" si="14"/>
        <v>12</v>
      </c>
    </row>
    <row r="31" spans="1:36" x14ac:dyDescent="0.25">
      <c r="A31" s="1">
        <v>13</v>
      </c>
      <c r="B31" s="4">
        <v>48</v>
      </c>
      <c r="C31" s="9" t="s">
        <v>63</v>
      </c>
      <c r="D31" s="9" t="s">
        <v>64</v>
      </c>
      <c r="E31" s="9" t="s">
        <v>65</v>
      </c>
      <c r="F31" s="9">
        <v>3287580929</v>
      </c>
      <c r="G31" s="9" t="s">
        <v>35</v>
      </c>
      <c r="H31" s="27"/>
      <c r="I31" s="6">
        <v>9</v>
      </c>
      <c r="J31" s="6">
        <v>9</v>
      </c>
      <c r="K31" s="27"/>
      <c r="L31" s="7">
        <f t="shared" si="15"/>
        <v>0</v>
      </c>
      <c r="M31" s="8" t="str">
        <f>IF(J31=4,RANK(L31,$AA$19:$AA$347,0)+COUNTIF($AA$1:AA30,AA31),"")&amp;IF(J31=5,RANK(L31,$AB$19:$AB$347,0)+COUNTIF($AB$1:AB30,AB31),"")&amp;IF(J31=6,RANK(L31,$AC$19:$AC$347,0)+COUNTIF($AC$1:AC30,AC31),"")&amp;IF(J31=7,RANK(L31,$AD$19:$AD$347,0)+COUNTIF($AD$1:AD30,AD31),"")&amp;IF(J31=8,RANK(L31,$AE$19:$AE$347,0)+COUNTIF($AE$1:AE30,AE31),"")&amp;IF(J31=9,RANK(L31,$AF$19:$AF$347,0)+COUNTIF($AF$1:AF30,AF31),"")&amp;IF(J31=10,RANK(L31,$AG$19:$AG$347,0)+COUNTIF($AG$1:AG30,AG31),"")&amp;IF(J31=11,RANK(L31,$AH$19:$AH$347,0)+COUNTIF($AH$1:AH30,AH31),"")</f>
        <v>13</v>
      </c>
      <c r="N31" s="9" t="s">
        <v>69</v>
      </c>
      <c r="Z31" s="10" t="str">
        <f t="shared" si="4"/>
        <v/>
      </c>
      <c r="AA31" s="10" t="str">
        <f t="shared" si="5"/>
        <v/>
      </c>
      <c r="AB31" s="10" t="str">
        <f t="shared" si="6"/>
        <v/>
      </c>
      <c r="AC31" s="10" t="str">
        <f t="shared" si="7"/>
        <v/>
      </c>
      <c r="AD31" s="10" t="str">
        <f t="shared" si="8"/>
        <v/>
      </c>
      <c r="AE31" s="10" t="str">
        <f t="shared" si="9"/>
        <v/>
      </c>
      <c r="AF31" s="10">
        <f t="shared" si="10"/>
        <v>0</v>
      </c>
      <c r="AG31" s="10" t="str">
        <f t="shared" si="11"/>
        <v/>
      </c>
      <c r="AH31" s="10" t="str">
        <f t="shared" si="12"/>
        <v/>
      </c>
      <c r="AI31" s="13" t="str">
        <f t="shared" si="13"/>
        <v>13</v>
      </c>
      <c r="AJ31" s="11">
        <f t="shared" si="14"/>
        <v>13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20 L22 L24 L26 L28 L30">
    <cfRule type="cellIs" dxfId="4" priority="3" operator="greaterThan">
      <formula>100</formula>
    </cfRule>
  </conditionalFormatting>
  <conditionalFormatting sqref="L19 L21 L23 L25 L27 L29 L31">
    <cfRule type="cellIs" dxfId="3" priority="2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53"/>
  <sheetViews>
    <sheetView zoomScale="90" zoomScaleNormal="90" workbookViewId="0">
      <selection activeCell="B18" sqref="A18:B18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0"/>
      <c r="B6" s="31"/>
      <c r="C6" s="28" t="s">
        <v>14</v>
      </c>
      <c r="D6" s="34"/>
      <c r="E6" s="34"/>
      <c r="F6" s="34"/>
      <c r="G6" s="29"/>
      <c r="H6" s="35" t="s">
        <v>15</v>
      </c>
      <c r="I6" s="37" t="s">
        <v>16</v>
      </c>
      <c r="J6" s="38"/>
    </row>
    <row r="7" spans="1:36" ht="15" customHeight="1" x14ac:dyDescent="0.25">
      <c r="A7" s="32"/>
      <c r="B7" s="33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6"/>
      <c r="I7" s="39" t="s">
        <v>22</v>
      </c>
      <c r="J7" s="40"/>
    </row>
    <row r="8" spans="1:36" x14ac:dyDescent="0.25">
      <c r="A8" s="15">
        <v>4</v>
      </c>
      <c r="B8" s="16" t="s">
        <v>23</v>
      </c>
      <c r="C8" s="17">
        <f>COUNTIF(J19:J928,4)</f>
        <v>0</v>
      </c>
      <c r="D8" s="17">
        <f>COUNTIF($Z$19:$Z$928,5)</f>
        <v>0</v>
      </c>
      <c r="E8" s="17">
        <f>COUNTIF($Z$19:$Z$928,104)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COUNTIF(J19:J929,5)</f>
        <v>0</v>
      </c>
      <c r="D9" s="17">
        <f>COUNTIF($Z$19:$Z$928,6)</f>
        <v>0</v>
      </c>
      <c r="E9" s="17">
        <f>COUNTIF($Z$19:$Z$928,105)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COUNTIF(J19:J930,6)</f>
        <v>0</v>
      </c>
      <c r="D10" s="17">
        <f>COUNTIF($Z$19:$Z$928,7)</f>
        <v>0</v>
      </c>
      <c r="E10" s="17">
        <f>COUNTIF($Z$19:$Z$928,106)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COUNTIF(J19:J931,7)</f>
        <v>0</v>
      </c>
      <c r="D11" s="17">
        <f>COUNTIF($Z$19:$Z$928,8)</f>
        <v>0</v>
      </c>
      <c r="E11" s="17">
        <f>COUNTIF($Z$19:$Z$928,107)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COUNTIF(J19:J932,8)</f>
        <v>0</v>
      </c>
      <c r="D12" s="17">
        <f>COUNTIF($Z$19:$Z$928,9)</f>
        <v>0</v>
      </c>
      <c r="E12" s="17">
        <f>COUNTIF($Z$19:$Z$928,108)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COUNTIF(J19:J933,9)</f>
        <v>0</v>
      </c>
      <c r="D13" s="17">
        <f>COUNTIF($Z$19:$Z$928,10)</f>
        <v>0</v>
      </c>
      <c r="E13" s="17">
        <f>COUNTIF($Z$19:$Z$928,109)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COUNTIF(J19:J934,10)</f>
        <v>35</v>
      </c>
      <c r="D14" s="17">
        <f>COUNTIF($Z$19:$Z$928,11)</f>
        <v>5</v>
      </c>
      <c r="E14" s="17">
        <f>COUNTIF($Z$19:$Z$928,110)</f>
        <v>3</v>
      </c>
      <c r="F14" s="17">
        <f t="shared" si="2"/>
        <v>8</v>
      </c>
      <c r="G14" s="15">
        <f t="shared" si="0"/>
        <v>27</v>
      </c>
      <c r="H14" s="21">
        <v>55</v>
      </c>
      <c r="I14" s="22"/>
      <c r="J14" s="19">
        <f t="shared" si="1"/>
        <v>16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16</v>
      </c>
    </row>
    <row r="15" spans="1:36" x14ac:dyDescent="0.25">
      <c r="A15" s="15">
        <v>11</v>
      </c>
      <c r="B15" s="16" t="s">
        <v>23</v>
      </c>
      <c r="C15" s="17">
        <f>COUNTIF(J19:J935,11)</f>
        <v>0</v>
      </c>
      <c r="D15" s="17">
        <f>COUNTIF($Z$19:$Z$928,12)</f>
        <v>0</v>
      </c>
      <c r="E15" s="17">
        <f>COUNTIF($Z$19:$Z$928,111)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28" t="s">
        <v>24</v>
      </c>
      <c r="B16" s="29"/>
      <c r="C16" s="17">
        <f>SUM(C8:C15)</f>
        <v>35</v>
      </c>
      <c r="D16" s="17">
        <f>COUNTIF($N$19:$N$22,"победитель")</f>
        <v>4</v>
      </c>
      <c r="E16" s="17">
        <f>COUNTIF($N$19:$N$22,"призер")</f>
        <v>0</v>
      </c>
      <c r="F16" s="17">
        <f t="shared" si="2"/>
        <v>4</v>
      </c>
      <c r="G16" s="23">
        <f>SUM(G8:G15)</f>
        <v>27</v>
      </c>
      <c r="H16" s="24"/>
      <c r="I16" s="25"/>
      <c r="J16" s="26">
        <f>SUM(J8:J15)</f>
        <v>16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70</v>
      </c>
      <c r="D19" s="9" t="s">
        <v>71</v>
      </c>
      <c r="E19" s="9" t="s">
        <v>34</v>
      </c>
      <c r="F19" s="9">
        <v>2442924131</v>
      </c>
      <c r="G19" s="9" t="s">
        <v>72</v>
      </c>
      <c r="H19" s="5"/>
      <c r="I19" s="6">
        <v>10</v>
      </c>
      <c r="J19" s="6">
        <v>10</v>
      </c>
      <c r="K19" s="9">
        <v>49</v>
      </c>
      <c r="L19" s="7">
        <f>K19*100/(IF(J19=$A$8,$H$8,IF(J19=$A$9,$H$9,IF(J19=$A$10,$H$10,IF(J19=$A$11,$H$11,IF(J19=$A$12,$H$12,IF(J19=$A$13,$H$13,IF(J19=$A$14,$H$14,$H$15))))))))</f>
        <v>89.090909090909093</v>
      </c>
      <c r="M19" s="8" t="str">
        <f>IF(J19=4,RANK(L19,$AA$19:$AA$403,0)+COUNTIF($AA$1:AA18,AA19),"")&amp;IF(J19=5,RANK(L19,$AB$19:$AB$403,0)+COUNTIF($AB$1:AB18,AB19),"")&amp;IF(J19=6,RANK(L19,$AC$19:$AC$403,0)+COUNTIF($AC$1:AC18,AC19),"")&amp;IF(J19=7,RANK(L19,$AD$19:$AD$403,0)+COUNTIF($AD$1:AD18,AD19),"")&amp;IF(J19=8,RANK(L19,$AE$19:$AE$403,0)+COUNTIF($AE$1:AE18,AE19),"")&amp;IF(J19=9,RANK(L19,$AF$19:$AF$403,0)+COUNTIF($AF$1:AF18,AF19),"")&amp;IF(J19=10,RANK(L19,$AG$19:$AG$403,0)+COUNTIF($AG$1:AG18,AG19),"")&amp;IF(J19=11,RANK(L19,$AH$19:$AH$403,0)+COUNTIF($AH$1:AH18,AH19),"")</f>
        <v>1</v>
      </c>
      <c r="N19" s="9" t="s">
        <v>66</v>
      </c>
      <c r="Z19" s="10">
        <f>IF(N19="победитель",1+J19,IF(N19="призер",100+J19,""))</f>
        <v>11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 t="str">
        <f>IF(J19=7,L19,"")</f>
        <v/>
      </c>
      <c r="AE19" s="10" t="str">
        <f>IF(J19=8,L19,"")</f>
        <v/>
      </c>
      <c r="AF19" s="10" t="str">
        <f>IF(J19=9,L19,"")</f>
        <v/>
      </c>
      <c r="AG19" s="10">
        <f>IF(J19=10,L19,"")</f>
        <v>89.090909090909093</v>
      </c>
      <c r="AH19" s="10" t="str">
        <f>IF(J19=11,L19,"")</f>
        <v/>
      </c>
      <c r="AI19" s="13" t="str">
        <f>IF(J19=4,RANK(L19,$AA$19:$AA$403,0),"")&amp;IF(J19=5,RANK(L19,$AB$19:$AB$403,0),"")&amp;IF(J19=6,RANK(L19,$AC$19:$AC$403,0),"")&amp;IF(J19=7,RANK(L19,$AD$19:$AD$403,0),"")&amp;IF(J19=8,RANK(L19,$AE$19:$AE$403,0),"")&amp;IF(J19=9,RANK(L19,$AF$19:$AF$403,0),"")&amp;IF(J19=10,RANK(L19,$AG$19:$AG$403,0),"")&amp;IF(J19=11,RANK(L19,$AH$19:$AH$403,0)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73</v>
      </c>
      <c r="D20" s="9" t="s">
        <v>74</v>
      </c>
      <c r="E20" s="9" t="s">
        <v>60</v>
      </c>
      <c r="F20" s="9">
        <v>2632757492</v>
      </c>
      <c r="G20" s="9" t="s">
        <v>28</v>
      </c>
      <c r="H20" s="27"/>
      <c r="I20" s="6">
        <v>10</v>
      </c>
      <c r="J20" s="6">
        <v>10</v>
      </c>
      <c r="K20" s="9">
        <v>42</v>
      </c>
      <c r="L20" s="7">
        <f>K20*100/(IF(J20=$A$8,$H$8,IF(J20=$A$9,$H$9,IF(J20=$A$10,$H$10,IF(J20=$A$11,$H$11,IF(J20=$A$12,$H$12,IF(J20=$A$13,$H$13,IF(J20=$A$14,$H$14,$H$15))))))))</f>
        <v>76.36363636363636</v>
      </c>
      <c r="M20" s="8" t="str">
        <f>IF(J20=4,RANK(L20,$AA$19:$AA$403,0)+COUNTIF($AA$1:AA19,AA20),"")&amp;IF(J20=5,RANK(L20,$AB$19:$AB$403,0)+COUNTIF($AB$1:AB19,AB20),"")&amp;IF(J20=6,RANK(L20,$AC$19:$AC$403,0)+COUNTIF($AC$1:AC19,AC20),"")&amp;IF(J20=7,RANK(L20,$AD$19:$AD$403,0)+COUNTIF($AD$1:AD19,AD20),"")&amp;IF(J20=8,RANK(L20,$AE$19:$AE$403,0)+COUNTIF($AE$1:AE19,AE20),"")&amp;IF(J20=9,RANK(L20,$AF$19:$AF$403,0)+COUNTIF($AF$1:AF19,AF20),"")&amp;IF(J20=10,RANK(L20,$AG$19:$AG$403,0)+COUNTIF($AG$1:AG19,AG20),"")&amp;IF(J20=11,RANK(L20,$AH$19:$AH$403,0)+COUNTIF($AH$1:AH19,AH20),"")</f>
        <v>2</v>
      </c>
      <c r="N20" s="9" t="s">
        <v>66</v>
      </c>
      <c r="Z20" s="10">
        <f t="shared" ref="Z20:Z53" si="4">IF(N20="победитель",1+J20,IF(N20="призер",100+J20,""))</f>
        <v>11</v>
      </c>
      <c r="AA20" s="10" t="str">
        <f t="shared" ref="AA20:AA53" si="5">IF(J20=4,L20,"")</f>
        <v/>
      </c>
      <c r="AB20" s="10" t="str">
        <f t="shared" ref="AB20:AB53" si="6">IF(J20=5,L20,"")</f>
        <v/>
      </c>
      <c r="AC20" s="10" t="str">
        <f t="shared" ref="AC20:AC53" si="7">IF(J20=6,L20,"")</f>
        <v/>
      </c>
      <c r="AD20" s="10" t="str">
        <f t="shared" ref="AD20:AD53" si="8">IF(J20=7,L20,"")</f>
        <v/>
      </c>
      <c r="AE20" s="10" t="str">
        <f t="shared" ref="AE20:AE53" si="9">IF(J20=8,L20,"")</f>
        <v/>
      </c>
      <c r="AF20" s="10" t="str">
        <f t="shared" ref="AF20:AF53" si="10">IF(J20=9,L20,"")</f>
        <v/>
      </c>
      <c r="AG20" s="10">
        <f t="shared" ref="AG20:AG53" si="11">IF(J20=10,L20,"")</f>
        <v>76.36363636363636</v>
      </c>
      <c r="AH20" s="10" t="str">
        <f t="shared" ref="AH20:AH53" si="12">IF(J20=11,L20,"")</f>
        <v/>
      </c>
      <c r="AI20" s="13" t="str">
        <f t="shared" ref="AI20:AI53" si="13">IF(J20=4,RANK(L20,$AA$19:$AA$403,0),"")&amp;IF(J20=5,RANK(L20,$AB$19:$AB$403,0),"")&amp;IF(J20=6,RANK(L20,$AC$19:$AC$403,0),"")&amp;IF(J20=7,RANK(L20,$AD$19:$AD$403,0),"")&amp;IF(J20=8,RANK(L20,$AE$19:$AE$403,0),"")&amp;IF(J20=9,RANK(L20,$AF$19:$AF$403,0),"")&amp;IF(J20=10,RANK(L20,$AG$19:$AG$403,0),"")&amp;IF(J20=11,RANK(L20,$AH$19:$AH$403,0),"")</f>
        <v>2</v>
      </c>
      <c r="AJ20" s="11">
        <f t="shared" ref="AJ20:AJ53" si="14">AI20+1-1</f>
        <v>2</v>
      </c>
    </row>
    <row r="21" spans="1:36" x14ac:dyDescent="0.25">
      <c r="A21" s="1">
        <v>3</v>
      </c>
      <c r="B21" s="4">
        <v>48</v>
      </c>
      <c r="C21" s="9" t="s">
        <v>75</v>
      </c>
      <c r="D21" s="9" t="s">
        <v>76</v>
      </c>
      <c r="E21" s="9" t="s">
        <v>77</v>
      </c>
      <c r="F21" s="9">
        <v>3863723738</v>
      </c>
      <c r="G21" s="9" t="s">
        <v>28</v>
      </c>
      <c r="H21" s="27"/>
      <c r="I21" s="6">
        <v>10</v>
      </c>
      <c r="J21" s="6">
        <v>10</v>
      </c>
      <c r="K21" s="9">
        <v>42</v>
      </c>
      <c r="L21" s="7">
        <f t="shared" ref="L21:L53" si="15">K21*100/(IF(J21=$A$8,$H$8,IF(J21=$A$9,$H$9,IF(J21=$A$10,$H$10,IF(J21=$A$11,$H$11,IF(J21=$A$12,$H$12,IF(J21=$A$13,$H$13,IF(J21=$A$14,$H$14,$H$15))))))))</f>
        <v>76.36363636363636</v>
      </c>
      <c r="M21" s="8" t="str">
        <f>IF(J21=4,RANK(L21,$AA$19:$AA$403,0)+COUNTIF($AA$1:AA20,AA21),"")&amp;IF(J21=5,RANK(L21,$AB$19:$AB$403,0)+COUNTIF($AB$1:AB20,AB21),"")&amp;IF(J21=6,RANK(L21,$AC$19:$AC$403,0)+COUNTIF($AC$1:AC20,AC21),"")&amp;IF(J21=7,RANK(L21,$AD$19:$AD$403,0)+COUNTIF($AD$1:AD20,AD21),"")&amp;IF(J21=8,RANK(L21,$AE$19:$AE$403,0)+COUNTIF($AE$1:AE20,AE21),"")&amp;IF(J21=9,RANK(L21,$AF$19:$AF$403,0)+COUNTIF($AF$1:AF20,AF21),"")&amp;IF(J21=10,RANK(L21,$AG$19:$AG$403,0)+COUNTIF($AG$1:AG20,AG21),"")&amp;IF(J21=11,RANK(L21,$AH$19:$AH$403,0)+COUNTIF($AH$1:AH20,AH21),"")</f>
        <v>3</v>
      </c>
      <c r="N21" s="9" t="s">
        <v>66</v>
      </c>
      <c r="Z21" s="10">
        <f t="shared" si="4"/>
        <v>11</v>
      </c>
      <c r="AA21" s="10" t="str">
        <f t="shared" si="5"/>
        <v/>
      </c>
      <c r="AB21" s="10" t="str">
        <f t="shared" si="6"/>
        <v/>
      </c>
      <c r="AC21" s="10" t="str">
        <f t="shared" si="7"/>
        <v/>
      </c>
      <c r="AD21" s="10" t="str">
        <f t="shared" si="8"/>
        <v/>
      </c>
      <c r="AE21" s="10" t="str">
        <f t="shared" si="9"/>
        <v/>
      </c>
      <c r="AF21" s="10" t="str">
        <f t="shared" si="10"/>
        <v/>
      </c>
      <c r="AG21" s="10">
        <f t="shared" si="11"/>
        <v>76.36363636363636</v>
      </c>
      <c r="AH21" s="10" t="str">
        <f t="shared" si="12"/>
        <v/>
      </c>
      <c r="AI21" s="13" t="str">
        <f t="shared" si="13"/>
        <v>2</v>
      </c>
      <c r="AJ21" s="11">
        <f t="shared" si="14"/>
        <v>2</v>
      </c>
    </row>
    <row r="22" spans="1:36" x14ac:dyDescent="0.25">
      <c r="A22" s="1">
        <v>4</v>
      </c>
      <c r="B22" s="4">
        <v>48</v>
      </c>
      <c r="C22" s="9" t="s">
        <v>78</v>
      </c>
      <c r="D22" s="9" t="s">
        <v>79</v>
      </c>
      <c r="E22" s="9" t="s">
        <v>80</v>
      </c>
      <c r="F22" s="9">
        <v>2664580185</v>
      </c>
      <c r="G22" s="9" t="s">
        <v>57</v>
      </c>
      <c r="H22" s="27"/>
      <c r="I22" s="6">
        <v>10</v>
      </c>
      <c r="J22" s="6">
        <v>10</v>
      </c>
      <c r="K22" s="9">
        <v>31</v>
      </c>
      <c r="L22" s="7">
        <f t="shared" si="15"/>
        <v>56.363636363636367</v>
      </c>
      <c r="M22" s="8" t="str">
        <f>IF(J22=4,RANK(L22,$AA$19:$AA$403,0)+COUNTIF($AA$1:AA21,AA22),"")&amp;IF(J22=5,RANK(L22,$AB$19:$AB$403,0)+COUNTIF($AB$1:AB21,AB22),"")&amp;IF(J22=6,RANK(L22,$AC$19:$AC$403,0)+COUNTIF($AC$1:AC21,AC22),"")&amp;IF(J22=7,RANK(L22,$AD$19:$AD$403,0)+COUNTIF($AD$1:AD21,AD22),"")&amp;IF(J22=8,RANK(L22,$AE$19:$AE$403,0)+COUNTIF($AE$1:AE21,AE22),"")&amp;IF(J22=9,RANK(L22,$AF$19:$AF$403,0)+COUNTIF($AF$1:AF21,AF22),"")&amp;IF(J22=10,RANK(L22,$AG$19:$AG$403,0)+COUNTIF($AG$1:AG21,AG22),"")&amp;IF(J22=11,RANK(L22,$AH$19:$AH$403,0)+COUNTIF($AH$1:AH21,AH22),"")</f>
        <v>4</v>
      </c>
      <c r="N22" s="9" t="s">
        <v>66</v>
      </c>
      <c r="Z22" s="10">
        <f t="shared" si="4"/>
        <v>11</v>
      </c>
      <c r="AA22" s="10" t="str">
        <f t="shared" si="5"/>
        <v/>
      </c>
      <c r="AB22" s="10" t="str">
        <f t="shared" si="6"/>
        <v/>
      </c>
      <c r="AC22" s="10" t="str">
        <f t="shared" si="7"/>
        <v/>
      </c>
      <c r="AD22" s="10" t="str">
        <f t="shared" si="8"/>
        <v/>
      </c>
      <c r="AE22" s="10" t="str">
        <f t="shared" si="9"/>
        <v/>
      </c>
      <c r="AF22" s="10" t="str">
        <f t="shared" si="10"/>
        <v/>
      </c>
      <c r="AG22" s="10">
        <f t="shared" si="11"/>
        <v>56.363636363636367</v>
      </c>
      <c r="AH22" s="10" t="str">
        <f t="shared" si="12"/>
        <v/>
      </c>
      <c r="AI22" s="13" t="str">
        <f t="shared" si="13"/>
        <v>4</v>
      </c>
      <c r="AJ22" s="11">
        <f t="shared" si="14"/>
        <v>4</v>
      </c>
    </row>
    <row r="23" spans="1:36" x14ac:dyDescent="0.25">
      <c r="A23" s="1">
        <v>5</v>
      </c>
      <c r="B23" s="4">
        <v>48</v>
      </c>
      <c r="C23" s="9" t="s">
        <v>81</v>
      </c>
      <c r="D23" s="9" t="s">
        <v>82</v>
      </c>
      <c r="E23" s="9" t="s">
        <v>83</v>
      </c>
      <c r="F23" s="9">
        <v>2100685974</v>
      </c>
      <c r="G23" s="9" t="s">
        <v>35</v>
      </c>
      <c r="H23" s="27"/>
      <c r="I23" s="6">
        <v>10</v>
      </c>
      <c r="J23" s="6">
        <v>10</v>
      </c>
      <c r="K23" s="9">
        <v>29</v>
      </c>
      <c r="L23" s="7">
        <f t="shared" si="15"/>
        <v>52.727272727272727</v>
      </c>
      <c r="M23" s="8" t="str">
        <f>IF(J23=4,RANK(L23,$AA$19:$AA$403,0)+COUNTIF($AA$1:AA22,AA23),"")&amp;IF(J23=5,RANK(L23,$AB$19:$AB$403,0)+COUNTIF($AB$1:AB22,AB23),"")&amp;IF(J23=6,RANK(L23,$AC$19:$AC$403,0)+COUNTIF($AC$1:AC22,AC23),"")&amp;IF(J23=7,RANK(L23,$AD$19:$AD$403,0)+COUNTIF($AD$1:AD22,AD23),"")&amp;IF(J23=8,RANK(L23,$AE$19:$AE$403,0)+COUNTIF($AE$1:AE22,AE23),"")&amp;IF(J23=9,RANK(L23,$AF$19:$AF$403,0)+COUNTIF($AF$1:AF22,AF23),"")&amp;IF(J23=10,RANK(L23,$AG$19:$AG$403,0)+COUNTIF($AG$1:AG22,AG23),"")&amp;IF(J23=11,RANK(L23,$AH$19:$AH$403,0)+COUNTIF($AH$1:AH22,AH23),"")</f>
        <v>5</v>
      </c>
      <c r="N23" s="9" t="s">
        <v>66</v>
      </c>
      <c r="Z23" s="10">
        <f t="shared" si="4"/>
        <v>11</v>
      </c>
      <c r="AA23" s="10" t="str">
        <f t="shared" si="5"/>
        <v/>
      </c>
      <c r="AB23" s="10" t="str">
        <f t="shared" si="6"/>
        <v/>
      </c>
      <c r="AC23" s="10" t="str">
        <f t="shared" si="7"/>
        <v/>
      </c>
      <c r="AD23" s="10" t="str">
        <f t="shared" si="8"/>
        <v/>
      </c>
      <c r="AE23" s="10" t="str">
        <f t="shared" si="9"/>
        <v/>
      </c>
      <c r="AF23" s="10" t="str">
        <f t="shared" si="10"/>
        <v/>
      </c>
      <c r="AG23" s="10">
        <f t="shared" si="11"/>
        <v>52.727272727272727</v>
      </c>
      <c r="AH23" s="10" t="str">
        <f t="shared" si="12"/>
        <v/>
      </c>
      <c r="AI23" s="13" t="str">
        <f t="shared" si="13"/>
        <v>5</v>
      </c>
      <c r="AJ23" s="11">
        <f t="shared" si="14"/>
        <v>5</v>
      </c>
    </row>
    <row r="24" spans="1:36" x14ac:dyDescent="0.25">
      <c r="A24" s="1">
        <v>6</v>
      </c>
      <c r="B24" s="4">
        <v>48</v>
      </c>
      <c r="C24" s="9" t="s">
        <v>84</v>
      </c>
      <c r="D24" s="9" t="s">
        <v>64</v>
      </c>
      <c r="E24" s="9" t="s">
        <v>85</v>
      </c>
      <c r="F24" s="9">
        <v>1346081446</v>
      </c>
      <c r="G24" s="9" t="s">
        <v>28</v>
      </c>
      <c r="H24" s="27"/>
      <c r="I24" s="6">
        <v>10</v>
      </c>
      <c r="J24" s="6">
        <v>10</v>
      </c>
      <c r="K24" s="9">
        <v>29</v>
      </c>
      <c r="L24" s="7">
        <f t="shared" si="15"/>
        <v>52.727272727272727</v>
      </c>
      <c r="M24" s="8" t="str">
        <f>IF(J24=4,RANK(L24,$AA$19:$AA$403,0)+COUNTIF($AA$1:AA23,AA24),"")&amp;IF(J24=5,RANK(L24,$AB$19:$AB$403,0)+COUNTIF($AB$1:AB23,AB24),"")&amp;IF(J24=6,RANK(L24,$AC$19:$AC$403,0)+COUNTIF($AC$1:AC23,AC24),"")&amp;IF(J24=7,RANK(L24,$AD$19:$AD$403,0)+COUNTIF($AD$1:AD23,AD24),"")&amp;IF(J24=8,RANK(L24,$AE$19:$AE$403,0)+COUNTIF($AE$1:AE23,AE24),"")&amp;IF(J24=9,RANK(L24,$AF$19:$AF$403,0)+COUNTIF($AF$1:AF23,AF24),"")&amp;IF(J24=10,RANK(L24,$AG$19:$AG$403,0)+COUNTIF($AG$1:AG23,AG24),"")&amp;IF(J24=11,RANK(L24,$AH$19:$AH$403,0)+COUNTIF($AH$1:AH23,AH24),"")</f>
        <v>6</v>
      </c>
      <c r="N24" s="9" t="s">
        <v>67</v>
      </c>
      <c r="Z24" s="10">
        <f t="shared" si="4"/>
        <v>110</v>
      </c>
      <c r="AA24" s="10" t="str">
        <f t="shared" si="5"/>
        <v/>
      </c>
      <c r="AB24" s="10" t="str">
        <f t="shared" si="6"/>
        <v/>
      </c>
      <c r="AC24" s="10" t="str">
        <f t="shared" si="7"/>
        <v/>
      </c>
      <c r="AD24" s="10" t="str">
        <f t="shared" si="8"/>
        <v/>
      </c>
      <c r="AE24" s="10" t="str">
        <f t="shared" si="9"/>
        <v/>
      </c>
      <c r="AF24" s="10" t="str">
        <f t="shared" si="10"/>
        <v/>
      </c>
      <c r="AG24" s="10">
        <f t="shared" si="11"/>
        <v>52.727272727272727</v>
      </c>
      <c r="AH24" s="10" t="str">
        <f t="shared" si="12"/>
        <v/>
      </c>
      <c r="AI24" s="13" t="str">
        <f t="shared" si="13"/>
        <v>5</v>
      </c>
      <c r="AJ24" s="11">
        <f t="shared" si="14"/>
        <v>5</v>
      </c>
    </row>
    <row r="25" spans="1:36" x14ac:dyDescent="0.25">
      <c r="A25" s="1">
        <v>7</v>
      </c>
      <c r="B25" s="4">
        <v>48</v>
      </c>
      <c r="C25" s="9" t="s">
        <v>86</v>
      </c>
      <c r="D25" s="9" t="s">
        <v>87</v>
      </c>
      <c r="E25" s="9" t="s">
        <v>88</v>
      </c>
      <c r="F25" s="9">
        <v>3518656229</v>
      </c>
      <c r="G25" s="9" t="s">
        <v>28</v>
      </c>
      <c r="H25" s="27"/>
      <c r="I25" s="6">
        <v>10</v>
      </c>
      <c r="J25" s="6">
        <v>10</v>
      </c>
      <c r="K25" s="9">
        <v>28</v>
      </c>
      <c r="L25" s="7">
        <f t="shared" si="15"/>
        <v>50.909090909090907</v>
      </c>
      <c r="M25" s="8" t="str">
        <f>IF(J25=4,RANK(L25,$AA$19:$AA$403,0)+COUNTIF($AA$1:AA24,AA25),"")&amp;IF(J25=5,RANK(L25,$AB$19:$AB$403,0)+COUNTIF($AB$1:AB24,AB25),"")&amp;IF(J25=6,RANK(L25,$AC$19:$AC$403,0)+COUNTIF($AC$1:AC24,AC25),"")&amp;IF(J25=7,RANK(L25,$AD$19:$AD$403,0)+COUNTIF($AD$1:AD24,AD25),"")&amp;IF(J25=8,RANK(L25,$AE$19:$AE$403,0)+COUNTIF($AE$1:AE24,AE25),"")&amp;IF(J25=9,RANK(L25,$AF$19:$AF$403,0)+COUNTIF($AF$1:AF24,AF25),"")&amp;IF(J25=10,RANK(L25,$AG$19:$AG$403,0)+COUNTIF($AG$1:AG24,AG25),"")&amp;IF(J25=11,RANK(L25,$AH$19:$AH$403,0)+COUNTIF($AH$1:AH24,AH25),"")</f>
        <v>7</v>
      </c>
      <c r="N25" s="9" t="s">
        <v>67</v>
      </c>
      <c r="Z25" s="10">
        <f t="shared" si="4"/>
        <v>110</v>
      </c>
      <c r="AA25" s="10" t="str">
        <f t="shared" si="5"/>
        <v/>
      </c>
      <c r="AB25" s="10" t="str">
        <f t="shared" si="6"/>
        <v/>
      </c>
      <c r="AC25" s="10" t="str">
        <f t="shared" si="7"/>
        <v/>
      </c>
      <c r="AD25" s="10" t="str">
        <f t="shared" si="8"/>
        <v/>
      </c>
      <c r="AE25" s="10" t="str">
        <f t="shared" si="9"/>
        <v/>
      </c>
      <c r="AF25" s="10" t="str">
        <f t="shared" si="10"/>
        <v/>
      </c>
      <c r="AG25" s="10">
        <f t="shared" si="11"/>
        <v>50.909090909090907</v>
      </c>
      <c r="AH25" s="10" t="str">
        <f t="shared" si="12"/>
        <v/>
      </c>
      <c r="AI25" s="13" t="str">
        <f t="shared" si="13"/>
        <v>7</v>
      </c>
      <c r="AJ25" s="11">
        <f t="shared" si="14"/>
        <v>7</v>
      </c>
    </row>
    <row r="26" spans="1:36" x14ac:dyDescent="0.25">
      <c r="A26" s="1">
        <v>8</v>
      </c>
      <c r="B26" s="4">
        <v>48</v>
      </c>
      <c r="C26" s="9" t="s">
        <v>89</v>
      </c>
      <c r="D26" s="9" t="s">
        <v>71</v>
      </c>
      <c r="E26" s="9" t="s">
        <v>90</v>
      </c>
      <c r="F26" s="9">
        <v>3860268498</v>
      </c>
      <c r="G26" s="9" t="s">
        <v>45</v>
      </c>
      <c r="H26" s="27"/>
      <c r="I26" s="6">
        <v>10</v>
      </c>
      <c r="J26" s="6">
        <v>10</v>
      </c>
      <c r="K26" s="9">
        <v>26</v>
      </c>
      <c r="L26" s="7">
        <f t="shared" si="15"/>
        <v>47.272727272727273</v>
      </c>
      <c r="M26" s="8" t="str">
        <f>IF(J26=4,RANK(L26,$AA$19:$AA$403,0)+COUNTIF($AA$1:AA25,AA26),"")&amp;IF(J26=5,RANK(L26,$AB$19:$AB$403,0)+COUNTIF($AB$1:AB25,AB26),"")&amp;IF(J26=6,RANK(L26,$AC$19:$AC$403,0)+COUNTIF($AC$1:AC25,AC26),"")&amp;IF(J26=7,RANK(L26,$AD$19:$AD$403,0)+COUNTIF($AD$1:AD25,AD26),"")&amp;IF(J26=8,RANK(L26,$AE$19:$AE$403,0)+COUNTIF($AE$1:AE25,AE26),"")&amp;IF(J26=9,RANK(L26,$AF$19:$AF$403,0)+COUNTIF($AF$1:AF25,AF26),"")&amp;IF(J26=10,RANK(L26,$AG$19:$AG$403,0)+COUNTIF($AG$1:AG25,AG26),"")&amp;IF(J26=11,RANK(L26,$AH$19:$AH$403,0)+COUNTIF($AH$1:AH25,AH26),"")</f>
        <v>8</v>
      </c>
      <c r="N26" s="9" t="s">
        <v>67</v>
      </c>
      <c r="Z26" s="10">
        <f t="shared" si="4"/>
        <v>110</v>
      </c>
      <c r="AA26" s="10" t="str">
        <f t="shared" si="5"/>
        <v/>
      </c>
      <c r="AB26" s="10" t="str">
        <f t="shared" si="6"/>
        <v/>
      </c>
      <c r="AC26" s="10" t="str">
        <f t="shared" si="7"/>
        <v/>
      </c>
      <c r="AD26" s="10" t="str">
        <f t="shared" si="8"/>
        <v/>
      </c>
      <c r="AE26" s="10" t="str">
        <f t="shared" si="9"/>
        <v/>
      </c>
      <c r="AF26" s="10" t="str">
        <f t="shared" si="10"/>
        <v/>
      </c>
      <c r="AG26" s="10">
        <f t="shared" si="11"/>
        <v>47.272727272727273</v>
      </c>
      <c r="AH26" s="10" t="str">
        <f t="shared" si="12"/>
        <v/>
      </c>
      <c r="AI26" s="13" t="str">
        <f t="shared" si="13"/>
        <v>8</v>
      </c>
      <c r="AJ26" s="11">
        <f t="shared" si="14"/>
        <v>8</v>
      </c>
    </row>
    <row r="27" spans="1:36" x14ac:dyDescent="0.25">
      <c r="A27" s="1">
        <v>9</v>
      </c>
      <c r="B27" s="4">
        <v>48</v>
      </c>
      <c r="C27" s="9" t="s">
        <v>91</v>
      </c>
      <c r="D27" s="9" t="s">
        <v>92</v>
      </c>
      <c r="E27" s="9" t="s">
        <v>56</v>
      </c>
      <c r="F27" s="9">
        <v>2124248280</v>
      </c>
      <c r="G27" s="9" t="s">
        <v>28</v>
      </c>
      <c r="H27" s="27"/>
      <c r="I27" s="6">
        <v>10</v>
      </c>
      <c r="J27" s="6">
        <v>10</v>
      </c>
      <c r="K27" s="9">
        <v>24</v>
      </c>
      <c r="L27" s="7">
        <f t="shared" si="15"/>
        <v>43.636363636363633</v>
      </c>
      <c r="M27" s="8" t="str">
        <f>IF(J27=4,RANK(L27,$AA$19:$AA$403,0)+COUNTIF($AA$1:AA26,AA27),"")&amp;IF(J27=5,RANK(L27,$AB$19:$AB$403,0)+COUNTIF($AB$1:AB26,AB27),"")&amp;IF(J27=6,RANK(L27,$AC$19:$AC$403,0)+COUNTIF($AC$1:AC26,AC27),"")&amp;IF(J27=7,RANK(L27,$AD$19:$AD$403,0)+COUNTIF($AD$1:AD26,AD27),"")&amp;IF(J27=8,RANK(L27,$AE$19:$AE$403,0)+COUNTIF($AE$1:AE26,AE27),"")&amp;IF(J27=9,RANK(L27,$AF$19:$AF$403,0)+COUNTIF($AF$1:AF26,AF27),"")&amp;IF(J27=10,RANK(L27,$AG$19:$AG$403,0)+COUNTIF($AG$1:AG26,AG27),"")&amp;IF(J27=11,RANK(L27,$AH$19:$AH$403,0)+COUNTIF($AH$1:AH26,AH27),"")</f>
        <v>9</v>
      </c>
      <c r="N27" s="9" t="s">
        <v>68</v>
      </c>
      <c r="Z27" s="10" t="str">
        <f t="shared" si="4"/>
        <v/>
      </c>
      <c r="AA27" s="10" t="str">
        <f t="shared" si="5"/>
        <v/>
      </c>
      <c r="AB27" s="10" t="str">
        <f t="shared" si="6"/>
        <v/>
      </c>
      <c r="AC27" s="10" t="str">
        <f t="shared" si="7"/>
        <v/>
      </c>
      <c r="AD27" s="10" t="str">
        <f t="shared" si="8"/>
        <v/>
      </c>
      <c r="AE27" s="10" t="str">
        <f t="shared" si="9"/>
        <v/>
      </c>
      <c r="AF27" s="10" t="str">
        <f t="shared" si="10"/>
        <v/>
      </c>
      <c r="AG27" s="10">
        <f t="shared" si="11"/>
        <v>43.636363636363633</v>
      </c>
      <c r="AH27" s="10" t="str">
        <f t="shared" si="12"/>
        <v/>
      </c>
      <c r="AI27" s="13" t="str">
        <f t="shared" si="13"/>
        <v>9</v>
      </c>
      <c r="AJ27" s="11">
        <f t="shared" si="14"/>
        <v>9</v>
      </c>
    </row>
    <row r="28" spans="1:36" x14ac:dyDescent="0.25">
      <c r="A28" s="1">
        <v>10</v>
      </c>
      <c r="B28" s="4">
        <v>48</v>
      </c>
      <c r="C28" s="9" t="s">
        <v>93</v>
      </c>
      <c r="D28" s="9" t="s">
        <v>94</v>
      </c>
      <c r="E28" s="9" t="s">
        <v>95</v>
      </c>
      <c r="F28" s="9">
        <v>2573938988</v>
      </c>
      <c r="G28" s="9" t="s">
        <v>35</v>
      </c>
      <c r="H28" s="27"/>
      <c r="I28" s="6">
        <v>10</v>
      </c>
      <c r="J28" s="6">
        <v>10</v>
      </c>
      <c r="K28" s="9">
        <v>22</v>
      </c>
      <c r="L28" s="7">
        <f t="shared" si="15"/>
        <v>40</v>
      </c>
      <c r="M28" s="8" t="str">
        <f>IF(J28=4,RANK(L28,$AA$19:$AA$403,0)+COUNTIF($AA$1:AA27,AA28),"")&amp;IF(J28=5,RANK(L28,$AB$19:$AB$403,0)+COUNTIF($AB$1:AB27,AB28),"")&amp;IF(J28=6,RANK(L28,$AC$19:$AC$403,0)+COUNTIF($AC$1:AC27,AC28),"")&amp;IF(J28=7,RANK(L28,$AD$19:$AD$403,0)+COUNTIF($AD$1:AD27,AD28),"")&amp;IF(J28=8,RANK(L28,$AE$19:$AE$403,0)+COUNTIF($AE$1:AE27,AE28),"")&amp;IF(J28=9,RANK(L28,$AF$19:$AF$403,0)+COUNTIF($AF$1:AF27,AF28),"")&amp;IF(J28=10,RANK(L28,$AG$19:$AG$403,0)+COUNTIF($AG$1:AG27,AG28),"")&amp;IF(J28=11,RANK(L28,$AH$19:$AH$403,0)+COUNTIF($AH$1:AH27,AH28),"")</f>
        <v>10</v>
      </c>
      <c r="N28" s="9" t="s">
        <v>68</v>
      </c>
      <c r="Z28" s="10" t="str">
        <f t="shared" si="4"/>
        <v/>
      </c>
      <c r="AA28" s="10" t="str">
        <f t="shared" si="5"/>
        <v/>
      </c>
      <c r="AB28" s="10" t="str">
        <f t="shared" si="6"/>
        <v/>
      </c>
      <c r="AC28" s="10" t="str">
        <f t="shared" si="7"/>
        <v/>
      </c>
      <c r="AD28" s="10" t="str">
        <f t="shared" si="8"/>
        <v/>
      </c>
      <c r="AE28" s="10" t="str">
        <f t="shared" si="9"/>
        <v/>
      </c>
      <c r="AF28" s="10" t="str">
        <f t="shared" si="10"/>
        <v/>
      </c>
      <c r="AG28" s="10">
        <f t="shared" si="11"/>
        <v>40</v>
      </c>
      <c r="AH28" s="10" t="str">
        <f t="shared" si="12"/>
        <v/>
      </c>
      <c r="AI28" s="13" t="str">
        <f t="shared" si="13"/>
        <v>10</v>
      </c>
      <c r="AJ28" s="11">
        <f t="shared" si="14"/>
        <v>10</v>
      </c>
    </row>
    <row r="29" spans="1:36" x14ac:dyDescent="0.25">
      <c r="A29" s="1">
        <v>11</v>
      </c>
      <c r="B29" s="4">
        <v>48</v>
      </c>
      <c r="C29" s="9" t="s">
        <v>96</v>
      </c>
      <c r="D29" s="9" t="s">
        <v>97</v>
      </c>
      <c r="E29" s="9" t="s">
        <v>98</v>
      </c>
      <c r="F29" s="9">
        <v>2505303036</v>
      </c>
      <c r="G29" s="9" t="s">
        <v>35</v>
      </c>
      <c r="H29" s="27"/>
      <c r="I29" s="6">
        <v>10</v>
      </c>
      <c r="J29" s="6">
        <v>10</v>
      </c>
      <c r="K29" s="9">
        <v>18</v>
      </c>
      <c r="L29" s="7">
        <f t="shared" si="15"/>
        <v>32.727272727272727</v>
      </c>
      <c r="M29" s="8" t="str">
        <f>IF(J29=4,RANK(L29,$AA$19:$AA$403,0)+COUNTIF($AA$1:AA28,AA29),"")&amp;IF(J29=5,RANK(L29,$AB$19:$AB$403,0)+COUNTIF($AB$1:AB28,AB29),"")&amp;IF(J29=6,RANK(L29,$AC$19:$AC$403,0)+COUNTIF($AC$1:AC28,AC29),"")&amp;IF(J29=7,RANK(L29,$AD$19:$AD$403,0)+COUNTIF($AD$1:AD28,AD29),"")&amp;IF(J29=8,RANK(L29,$AE$19:$AE$403,0)+COUNTIF($AE$1:AE28,AE29),"")&amp;IF(J29=9,RANK(L29,$AF$19:$AF$403,0)+COUNTIF($AF$1:AF28,AF29),"")&amp;IF(J29=10,RANK(L29,$AG$19:$AG$403,0)+COUNTIF($AG$1:AG28,AG29),"")&amp;IF(J29=11,RANK(L29,$AH$19:$AH$403,0)+COUNTIF($AH$1:AH28,AH29),"")</f>
        <v>11</v>
      </c>
      <c r="N29" s="9" t="s">
        <v>68</v>
      </c>
      <c r="Z29" s="10" t="str">
        <f t="shared" si="4"/>
        <v/>
      </c>
      <c r="AA29" s="10" t="str">
        <f t="shared" si="5"/>
        <v/>
      </c>
      <c r="AB29" s="10" t="str">
        <f t="shared" si="6"/>
        <v/>
      </c>
      <c r="AC29" s="10" t="str">
        <f t="shared" si="7"/>
        <v/>
      </c>
      <c r="AD29" s="10" t="str">
        <f t="shared" si="8"/>
        <v/>
      </c>
      <c r="AE29" s="10" t="str">
        <f t="shared" si="9"/>
        <v/>
      </c>
      <c r="AF29" s="10" t="str">
        <f t="shared" si="10"/>
        <v/>
      </c>
      <c r="AG29" s="10">
        <f t="shared" si="11"/>
        <v>32.727272727272727</v>
      </c>
      <c r="AH29" s="10" t="str">
        <f t="shared" si="12"/>
        <v/>
      </c>
      <c r="AI29" s="13" t="str">
        <f t="shared" si="13"/>
        <v>11</v>
      </c>
      <c r="AJ29" s="11">
        <f t="shared" si="14"/>
        <v>11</v>
      </c>
    </row>
    <row r="30" spans="1:36" x14ac:dyDescent="0.25">
      <c r="A30" s="1">
        <v>12</v>
      </c>
      <c r="B30" s="4">
        <v>48</v>
      </c>
      <c r="C30" s="9" t="s">
        <v>99</v>
      </c>
      <c r="D30" s="9" t="s">
        <v>82</v>
      </c>
      <c r="E30" s="9" t="s">
        <v>100</v>
      </c>
      <c r="F30" s="9">
        <v>4167168138</v>
      </c>
      <c r="G30" s="9" t="s">
        <v>45</v>
      </c>
      <c r="H30" s="27"/>
      <c r="I30" s="6">
        <v>10</v>
      </c>
      <c r="J30" s="6">
        <v>10</v>
      </c>
      <c r="K30" s="9">
        <v>18</v>
      </c>
      <c r="L30" s="7">
        <f t="shared" si="15"/>
        <v>32.727272727272727</v>
      </c>
      <c r="M30" s="8" t="str">
        <f>IF(J30=4,RANK(L30,$AA$19:$AA$403,0)+COUNTIF($AA$1:AA29,AA30),"")&amp;IF(J30=5,RANK(L30,$AB$19:$AB$403,0)+COUNTIF($AB$1:AB29,AB30),"")&amp;IF(J30=6,RANK(L30,$AC$19:$AC$403,0)+COUNTIF($AC$1:AC29,AC30),"")&amp;IF(J30=7,RANK(L30,$AD$19:$AD$403,0)+COUNTIF($AD$1:AD29,AD30),"")&amp;IF(J30=8,RANK(L30,$AE$19:$AE$403,0)+COUNTIF($AE$1:AE29,AE30),"")&amp;IF(J30=9,RANK(L30,$AF$19:$AF$403,0)+COUNTIF($AF$1:AF29,AF30),"")&amp;IF(J30=10,RANK(L30,$AG$19:$AG$403,0)+COUNTIF($AG$1:AG29,AG30),"")&amp;IF(J30=11,RANK(L30,$AH$19:$AH$403,0)+COUNTIF($AH$1:AH29,AH30),"")</f>
        <v>12</v>
      </c>
      <c r="N30" s="9" t="s">
        <v>68</v>
      </c>
      <c r="Z30" s="10" t="str">
        <f t="shared" si="4"/>
        <v/>
      </c>
      <c r="AA30" s="10" t="str">
        <f t="shared" si="5"/>
        <v/>
      </c>
      <c r="AB30" s="10" t="str">
        <f t="shared" si="6"/>
        <v/>
      </c>
      <c r="AC30" s="10" t="str">
        <f t="shared" si="7"/>
        <v/>
      </c>
      <c r="AD30" s="10" t="str">
        <f t="shared" si="8"/>
        <v/>
      </c>
      <c r="AE30" s="10" t="str">
        <f t="shared" si="9"/>
        <v/>
      </c>
      <c r="AF30" s="10" t="str">
        <f t="shared" si="10"/>
        <v/>
      </c>
      <c r="AG30" s="10">
        <f t="shared" si="11"/>
        <v>32.727272727272727</v>
      </c>
      <c r="AH30" s="10" t="str">
        <f t="shared" si="12"/>
        <v/>
      </c>
      <c r="AI30" s="13" t="str">
        <f t="shared" si="13"/>
        <v>11</v>
      </c>
      <c r="AJ30" s="11">
        <f t="shared" si="14"/>
        <v>11</v>
      </c>
    </row>
    <row r="31" spans="1:36" x14ac:dyDescent="0.25">
      <c r="A31" s="1">
        <v>13</v>
      </c>
      <c r="B31" s="4">
        <v>48</v>
      </c>
      <c r="C31" s="9" t="s">
        <v>101</v>
      </c>
      <c r="D31" s="9" t="s">
        <v>102</v>
      </c>
      <c r="E31" s="9" t="s">
        <v>60</v>
      </c>
      <c r="F31" s="9">
        <v>872710153</v>
      </c>
      <c r="G31" s="9" t="s">
        <v>28</v>
      </c>
      <c r="H31" s="27"/>
      <c r="I31" s="6">
        <v>10</v>
      </c>
      <c r="J31" s="6">
        <v>10</v>
      </c>
      <c r="K31" s="9">
        <v>17</v>
      </c>
      <c r="L31" s="7">
        <f t="shared" si="15"/>
        <v>30.90909090909091</v>
      </c>
      <c r="M31" s="8" t="str">
        <f>IF(J31=4,RANK(L31,$AA$19:$AA$403,0)+COUNTIF($AA$1:AA30,AA31),"")&amp;IF(J31=5,RANK(L31,$AB$19:$AB$403,0)+COUNTIF($AB$1:AB30,AB31),"")&amp;IF(J31=6,RANK(L31,$AC$19:$AC$403,0)+COUNTIF($AC$1:AC30,AC31),"")&amp;IF(J31=7,RANK(L31,$AD$19:$AD$403,0)+COUNTIF($AD$1:AD30,AD31),"")&amp;IF(J31=8,RANK(L31,$AE$19:$AE$403,0)+COUNTIF($AE$1:AE30,AE31),"")&amp;IF(J31=9,RANK(L31,$AF$19:$AF$403,0)+COUNTIF($AF$1:AF30,AF31),"")&amp;IF(J31=10,RANK(L31,$AG$19:$AG$403,0)+COUNTIF($AG$1:AG30,AG31),"")&amp;IF(J31=11,RANK(L31,$AH$19:$AH$403,0)+COUNTIF($AH$1:AH30,AH31),"")</f>
        <v>13</v>
      </c>
      <c r="N31" s="9" t="s">
        <v>68</v>
      </c>
      <c r="Z31" s="10" t="str">
        <f t="shared" si="4"/>
        <v/>
      </c>
      <c r="AA31" s="10" t="str">
        <f t="shared" si="5"/>
        <v/>
      </c>
      <c r="AB31" s="10" t="str">
        <f t="shared" si="6"/>
        <v/>
      </c>
      <c r="AC31" s="10" t="str">
        <f t="shared" si="7"/>
        <v/>
      </c>
      <c r="AD31" s="10" t="str">
        <f t="shared" si="8"/>
        <v/>
      </c>
      <c r="AE31" s="10" t="str">
        <f t="shared" si="9"/>
        <v/>
      </c>
      <c r="AF31" s="10" t="str">
        <f t="shared" si="10"/>
        <v/>
      </c>
      <c r="AG31" s="10">
        <f t="shared" si="11"/>
        <v>30.90909090909091</v>
      </c>
      <c r="AH31" s="10" t="str">
        <f t="shared" si="12"/>
        <v/>
      </c>
      <c r="AI31" s="13" t="str">
        <f t="shared" si="13"/>
        <v>13</v>
      </c>
      <c r="AJ31" s="11">
        <f t="shared" si="14"/>
        <v>13</v>
      </c>
    </row>
    <row r="32" spans="1:36" x14ac:dyDescent="0.25">
      <c r="A32" s="1">
        <v>14</v>
      </c>
      <c r="B32" s="4">
        <v>48</v>
      </c>
      <c r="C32" s="9" t="s">
        <v>103</v>
      </c>
      <c r="D32" s="9" t="s">
        <v>104</v>
      </c>
      <c r="E32" s="9" t="s">
        <v>105</v>
      </c>
      <c r="F32" s="9">
        <v>4062058029</v>
      </c>
      <c r="G32" s="9" t="s">
        <v>35</v>
      </c>
      <c r="H32" s="27"/>
      <c r="I32" s="6">
        <v>10</v>
      </c>
      <c r="J32" s="6">
        <v>10</v>
      </c>
      <c r="K32" s="9">
        <v>15</v>
      </c>
      <c r="L32" s="7">
        <f t="shared" si="15"/>
        <v>27.272727272727273</v>
      </c>
      <c r="M32" s="8" t="str">
        <f>IF(J32=4,RANK(L32,$AA$19:$AA$403,0)+COUNTIF($AA$1:AA31,AA32),"")&amp;IF(J32=5,RANK(L32,$AB$19:$AB$403,0)+COUNTIF($AB$1:AB31,AB32),"")&amp;IF(J32=6,RANK(L32,$AC$19:$AC$403,0)+COUNTIF($AC$1:AC31,AC32),"")&amp;IF(J32=7,RANK(L32,$AD$19:$AD$403,0)+COUNTIF($AD$1:AD31,AD32),"")&amp;IF(J32=8,RANK(L32,$AE$19:$AE$403,0)+COUNTIF($AE$1:AE31,AE32),"")&amp;IF(J32=9,RANK(L32,$AF$19:$AF$403,0)+COUNTIF($AF$1:AF31,AF32),"")&amp;IF(J32=10,RANK(L32,$AG$19:$AG$403,0)+COUNTIF($AG$1:AG31,AG32),"")&amp;IF(J32=11,RANK(L32,$AH$19:$AH$403,0)+COUNTIF($AH$1:AH31,AH32),"")</f>
        <v>14</v>
      </c>
      <c r="N32" s="9" t="s">
        <v>68</v>
      </c>
      <c r="Z32" s="10" t="str">
        <f t="shared" si="4"/>
        <v/>
      </c>
      <c r="AA32" s="10" t="str">
        <f t="shared" si="5"/>
        <v/>
      </c>
      <c r="AB32" s="10" t="str">
        <f t="shared" si="6"/>
        <v/>
      </c>
      <c r="AC32" s="10" t="str">
        <f t="shared" si="7"/>
        <v/>
      </c>
      <c r="AD32" s="10" t="str">
        <f t="shared" si="8"/>
        <v/>
      </c>
      <c r="AE32" s="10" t="str">
        <f t="shared" si="9"/>
        <v/>
      </c>
      <c r="AF32" s="10" t="str">
        <f t="shared" si="10"/>
        <v/>
      </c>
      <c r="AG32" s="10">
        <f t="shared" si="11"/>
        <v>27.272727272727273</v>
      </c>
      <c r="AH32" s="10" t="str">
        <f t="shared" si="12"/>
        <v/>
      </c>
      <c r="AI32" s="13" t="str">
        <f t="shared" si="13"/>
        <v>14</v>
      </c>
      <c r="AJ32" s="11">
        <f t="shared" si="14"/>
        <v>14</v>
      </c>
    </row>
    <row r="33" spans="1:36" x14ac:dyDescent="0.25">
      <c r="A33" s="1">
        <v>15</v>
      </c>
      <c r="B33" s="4">
        <v>48</v>
      </c>
      <c r="C33" s="9" t="s">
        <v>106</v>
      </c>
      <c r="D33" s="9" t="s">
        <v>107</v>
      </c>
      <c r="E33" s="9" t="s">
        <v>88</v>
      </c>
      <c r="F33" s="9">
        <v>1219706719</v>
      </c>
      <c r="G33" s="9" t="s">
        <v>28</v>
      </c>
      <c r="H33" s="27"/>
      <c r="I33" s="6">
        <v>10</v>
      </c>
      <c r="J33" s="6">
        <v>10</v>
      </c>
      <c r="K33" s="9">
        <v>15</v>
      </c>
      <c r="L33" s="7">
        <f t="shared" si="15"/>
        <v>27.272727272727273</v>
      </c>
      <c r="M33" s="8" t="str">
        <f>IF(J33=4,RANK(L33,$AA$19:$AA$403,0)+COUNTIF($AA$1:AA32,AA33),"")&amp;IF(J33=5,RANK(L33,$AB$19:$AB$403,0)+COUNTIF($AB$1:AB32,AB33),"")&amp;IF(J33=6,RANK(L33,$AC$19:$AC$403,0)+COUNTIF($AC$1:AC32,AC33),"")&amp;IF(J33=7,RANK(L33,$AD$19:$AD$403,0)+COUNTIF($AD$1:AD32,AD33),"")&amp;IF(J33=8,RANK(L33,$AE$19:$AE$403,0)+COUNTIF($AE$1:AE32,AE33),"")&amp;IF(J33=9,RANK(L33,$AF$19:$AF$403,0)+COUNTIF($AF$1:AF32,AF33),"")&amp;IF(J33=10,RANK(L33,$AG$19:$AG$403,0)+COUNTIF($AG$1:AG32,AG33),"")&amp;IF(J33=11,RANK(L33,$AH$19:$AH$403,0)+COUNTIF($AH$1:AH32,AH33),"")</f>
        <v>15</v>
      </c>
      <c r="N33" s="9" t="s">
        <v>68</v>
      </c>
      <c r="Z33" s="10" t="str">
        <f t="shared" si="4"/>
        <v/>
      </c>
      <c r="AA33" s="10" t="str">
        <f t="shared" si="5"/>
        <v/>
      </c>
      <c r="AB33" s="10" t="str">
        <f t="shared" si="6"/>
        <v/>
      </c>
      <c r="AC33" s="10" t="str">
        <f t="shared" si="7"/>
        <v/>
      </c>
      <c r="AD33" s="10" t="str">
        <f t="shared" si="8"/>
        <v/>
      </c>
      <c r="AE33" s="10" t="str">
        <f t="shared" si="9"/>
        <v/>
      </c>
      <c r="AF33" s="10" t="str">
        <f t="shared" si="10"/>
        <v/>
      </c>
      <c r="AG33" s="10">
        <f t="shared" si="11"/>
        <v>27.272727272727273</v>
      </c>
      <c r="AH33" s="10" t="str">
        <f t="shared" si="12"/>
        <v/>
      </c>
      <c r="AI33" s="13" t="str">
        <f t="shared" si="13"/>
        <v>14</v>
      </c>
      <c r="AJ33" s="11">
        <f t="shared" si="14"/>
        <v>14</v>
      </c>
    </row>
    <row r="34" spans="1:36" x14ac:dyDescent="0.25">
      <c r="A34" s="1">
        <v>16</v>
      </c>
      <c r="B34" s="4">
        <v>48</v>
      </c>
      <c r="C34" s="9" t="s">
        <v>108</v>
      </c>
      <c r="D34" s="9" t="s">
        <v>97</v>
      </c>
      <c r="E34" s="9" t="s">
        <v>98</v>
      </c>
      <c r="F34" s="9">
        <v>2617382906</v>
      </c>
      <c r="G34" s="9" t="s">
        <v>35</v>
      </c>
      <c r="H34" s="27"/>
      <c r="I34" s="6">
        <v>10</v>
      </c>
      <c r="J34" s="6">
        <v>10</v>
      </c>
      <c r="K34" s="9">
        <v>15</v>
      </c>
      <c r="L34" s="7">
        <f t="shared" si="15"/>
        <v>27.272727272727273</v>
      </c>
      <c r="M34" s="8" t="str">
        <f>IF(J34=4,RANK(L34,$AA$19:$AA$403,0)+COUNTIF($AA$1:AA33,AA34),"")&amp;IF(J34=5,RANK(L34,$AB$19:$AB$403,0)+COUNTIF($AB$1:AB33,AB34),"")&amp;IF(J34=6,RANK(L34,$AC$19:$AC$403,0)+COUNTIF($AC$1:AC33,AC34),"")&amp;IF(J34=7,RANK(L34,$AD$19:$AD$403,0)+COUNTIF($AD$1:AD33,AD34),"")&amp;IF(J34=8,RANK(L34,$AE$19:$AE$403,0)+COUNTIF($AE$1:AE33,AE34),"")&amp;IF(J34=9,RANK(L34,$AF$19:$AF$403,0)+COUNTIF($AF$1:AF33,AF34),"")&amp;IF(J34=10,RANK(L34,$AG$19:$AG$403,0)+COUNTIF($AG$1:AG33,AG34),"")&amp;IF(J34=11,RANK(L34,$AH$19:$AH$403,0)+COUNTIF($AH$1:AH33,AH34),"")</f>
        <v>16</v>
      </c>
      <c r="N34" s="9" t="s">
        <v>68</v>
      </c>
      <c r="Z34" s="10" t="str">
        <f t="shared" si="4"/>
        <v/>
      </c>
      <c r="AA34" s="10" t="str">
        <f t="shared" si="5"/>
        <v/>
      </c>
      <c r="AB34" s="10" t="str">
        <f t="shared" si="6"/>
        <v/>
      </c>
      <c r="AC34" s="10" t="str">
        <f t="shared" si="7"/>
        <v/>
      </c>
      <c r="AD34" s="10" t="str">
        <f t="shared" si="8"/>
        <v/>
      </c>
      <c r="AE34" s="10" t="str">
        <f t="shared" si="9"/>
        <v/>
      </c>
      <c r="AF34" s="10" t="str">
        <f t="shared" si="10"/>
        <v/>
      </c>
      <c r="AG34" s="10">
        <f t="shared" si="11"/>
        <v>27.272727272727273</v>
      </c>
      <c r="AH34" s="10" t="str">
        <f t="shared" si="12"/>
        <v/>
      </c>
      <c r="AI34" s="13" t="str">
        <f t="shared" si="13"/>
        <v>14</v>
      </c>
      <c r="AJ34" s="11">
        <f t="shared" si="14"/>
        <v>14</v>
      </c>
    </row>
    <row r="35" spans="1:36" x14ac:dyDescent="0.25">
      <c r="A35" s="1">
        <v>17</v>
      </c>
      <c r="B35" s="4">
        <v>48</v>
      </c>
      <c r="C35" s="9" t="s">
        <v>109</v>
      </c>
      <c r="D35" s="9" t="s">
        <v>110</v>
      </c>
      <c r="E35" s="9" t="s">
        <v>111</v>
      </c>
      <c r="F35" s="9">
        <v>4188846281</v>
      </c>
      <c r="G35" s="9" t="s">
        <v>35</v>
      </c>
      <c r="H35" s="27"/>
      <c r="I35" s="6">
        <v>10</v>
      </c>
      <c r="J35" s="6">
        <v>10</v>
      </c>
      <c r="K35" s="9">
        <v>15</v>
      </c>
      <c r="L35" s="7">
        <f t="shared" si="15"/>
        <v>27.272727272727273</v>
      </c>
      <c r="M35" s="8" t="str">
        <f>IF(J35=4,RANK(L35,$AA$19:$AA$403,0)+COUNTIF($AA$1:AA34,AA35),"")&amp;IF(J35=5,RANK(L35,$AB$19:$AB$403,0)+COUNTIF($AB$1:AB34,AB35),"")&amp;IF(J35=6,RANK(L35,$AC$19:$AC$403,0)+COUNTIF($AC$1:AC34,AC35),"")&amp;IF(J35=7,RANK(L35,$AD$19:$AD$403,0)+COUNTIF($AD$1:AD34,AD35),"")&amp;IF(J35=8,RANK(L35,$AE$19:$AE$403,0)+COUNTIF($AE$1:AE34,AE35),"")&amp;IF(J35=9,RANK(L35,$AF$19:$AF$403,0)+COUNTIF($AF$1:AF34,AF35),"")&amp;IF(J35=10,RANK(L35,$AG$19:$AG$403,0)+COUNTIF($AG$1:AG34,AG35),"")&amp;IF(J35=11,RANK(L35,$AH$19:$AH$403,0)+COUNTIF($AH$1:AH34,AH35),"")</f>
        <v>17</v>
      </c>
      <c r="N35" s="9" t="s">
        <v>68</v>
      </c>
      <c r="Z35" s="10" t="str">
        <f t="shared" si="4"/>
        <v/>
      </c>
      <c r="AA35" s="10" t="str">
        <f t="shared" si="5"/>
        <v/>
      </c>
      <c r="AB35" s="10" t="str">
        <f t="shared" si="6"/>
        <v/>
      </c>
      <c r="AC35" s="10" t="str">
        <f t="shared" si="7"/>
        <v/>
      </c>
      <c r="AD35" s="10" t="str">
        <f t="shared" si="8"/>
        <v/>
      </c>
      <c r="AE35" s="10" t="str">
        <f t="shared" si="9"/>
        <v/>
      </c>
      <c r="AF35" s="10" t="str">
        <f t="shared" si="10"/>
        <v/>
      </c>
      <c r="AG35" s="10">
        <f t="shared" si="11"/>
        <v>27.272727272727273</v>
      </c>
      <c r="AH35" s="10" t="str">
        <f t="shared" si="12"/>
        <v/>
      </c>
      <c r="AI35" s="13" t="str">
        <f t="shared" si="13"/>
        <v>14</v>
      </c>
      <c r="AJ35" s="11">
        <f t="shared" si="14"/>
        <v>14</v>
      </c>
    </row>
    <row r="36" spans="1:36" x14ac:dyDescent="0.25">
      <c r="A36" s="1">
        <v>18</v>
      </c>
      <c r="B36" s="4">
        <v>48</v>
      </c>
      <c r="C36" s="9" t="s">
        <v>112</v>
      </c>
      <c r="D36" s="9" t="s">
        <v>59</v>
      </c>
      <c r="E36" s="9" t="s">
        <v>31</v>
      </c>
      <c r="F36" s="9">
        <v>1327756881</v>
      </c>
      <c r="G36" s="9" t="s">
        <v>35</v>
      </c>
      <c r="H36" s="27"/>
      <c r="I36" s="6">
        <v>10</v>
      </c>
      <c r="J36" s="6">
        <v>10</v>
      </c>
      <c r="K36" s="9">
        <v>15</v>
      </c>
      <c r="L36" s="7">
        <f t="shared" si="15"/>
        <v>27.272727272727273</v>
      </c>
      <c r="M36" s="8" t="str">
        <f>IF(J36=4,RANK(L36,$AA$19:$AA$403,0)+COUNTIF($AA$1:AA35,AA36),"")&amp;IF(J36=5,RANK(L36,$AB$19:$AB$403,0)+COUNTIF($AB$1:AB35,AB36),"")&amp;IF(J36=6,RANK(L36,$AC$19:$AC$403,0)+COUNTIF($AC$1:AC35,AC36),"")&amp;IF(J36=7,RANK(L36,$AD$19:$AD$403,0)+COUNTIF($AD$1:AD35,AD36),"")&amp;IF(J36=8,RANK(L36,$AE$19:$AE$403,0)+COUNTIF($AE$1:AE35,AE36),"")&amp;IF(J36=9,RANK(L36,$AF$19:$AF$403,0)+COUNTIF($AF$1:AF35,AF36),"")&amp;IF(J36=10,RANK(L36,$AG$19:$AG$403,0)+COUNTIF($AG$1:AG35,AG36),"")&amp;IF(J36=11,RANK(L36,$AH$19:$AH$403,0)+COUNTIF($AH$1:AH35,AH36),"")</f>
        <v>18</v>
      </c>
      <c r="N36" s="9" t="s">
        <v>68</v>
      </c>
      <c r="Z36" s="10" t="str">
        <f t="shared" si="4"/>
        <v/>
      </c>
      <c r="AA36" s="10" t="str">
        <f t="shared" si="5"/>
        <v/>
      </c>
      <c r="AB36" s="10" t="str">
        <f t="shared" si="6"/>
        <v/>
      </c>
      <c r="AC36" s="10" t="str">
        <f t="shared" si="7"/>
        <v/>
      </c>
      <c r="AD36" s="10" t="str">
        <f t="shared" si="8"/>
        <v/>
      </c>
      <c r="AE36" s="10" t="str">
        <f t="shared" si="9"/>
        <v/>
      </c>
      <c r="AF36" s="10" t="str">
        <f t="shared" si="10"/>
        <v/>
      </c>
      <c r="AG36" s="10">
        <f t="shared" si="11"/>
        <v>27.272727272727273</v>
      </c>
      <c r="AH36" s="10" t="str">
        <f t="shared" si="12"/>
        <v/>
      </c>
      <c r="AI36" s="13" t="str">
        <f t="shared" si="13"/>
        <v>14</v>
      </c>
      <c r="AJ36" s="11">
        <f t="shared" si="14"/>
        <v>14</v>
      </c>
    </row>
    <row r="37" spans="1:36" x14ac:dyDescent="0.25">
      <c r="A37" s="1">
        <v>19</v>
      </c>
      <c r="B37" s="4">
        <v>48</v>
      </c>
      <c r="C37" s="9" t="s">
        <v>113</v>
      </c>
      <c r="D37" s="9" t="s">
        <v>114</v>
      </c>
      <c r="E37" s="9" t="s">
        <v>95</v>
      </c>
      <c r="F37" s="9">
        <v>904755041</v>
      </c>
      <c r="G37" s="9" t="s">
        <v>57</v>
      </c>
      <c r="H37" s="27"/>
      <c r="I37" s="6">
        <v>10</v>
      </c>
      <c r="J37" s="6">
        <v>10</v>
      </c>
      <c r="K37" s="9">
        <v>15</v>
      </c>
      <c r="L37" s="7">
        <f t="shared" si="15"/>
        <v>27.272727272727273</v>
      </c>
      <c r="M37" s="8" t="str">
        <f>IF(J37=4,RANK(L37,$AA$19:$AA$403,0)+COUNTIF($AA$1:AA36,AA37),"")&amp;IF(J37=5,RANK(L37,$AB$19:$AB$403,0)+COUNTIF($AB$1:AB36,AB37),"")&amp;IF(J37=6,RANK(L37,$AC$19:$AC$403,0)+COUNTIF($AC$1:AC36,AC37),"")&amp;IF(J37=7,RANK(L37,$AD$19:$AD$403,0)+COUNTIF($AD$1:AD36,AD37),"")&amp;IF(J37=8,RANK(L37,$AE$19:$AE$403,0)+COUNTIF($AE$1:AE36,AE37),"")&amp;IF(J37=9,RANK(L37,$AF$19:$AF$403,0)+COUNTIF($AF$1:AF36,AF37),"")&amp;IF(J37=10,RANK(L37,$AG$19:$AG$403,0)+COUNTIF($AG$1:AG36,AG37),"")&amp;IF(J37=11,RANK(L37,$AH$19:$AH$403,0)+COUNTIF($AH$1:AH36,AH37),"")</f>
        <v>19</v>
      </c>
      <c r="N37" s="9" t="s">
        <v>68</v>
      </c>
      <c r="Z37" s="10" t="str">
        <f t="shared" si="4"/>
        <v/>
      </c>
      <c r="AA37" s="10" t="str">
        <f t="shared" si="5"/>
        <v/>
      </c>
      <c r="AB37" s="10" t="str">
        <f t="shared" si="6"/>
        <v/>
      </c>
      <c r="AC37" s="10" t="str">
        <f t="shared" si="7"/>
        <v/>
      </c>
      <c r="AD37" s="10" t="str">
        <f t="shared" si="8"/>
        <v/>
      </c>
      <c r="AE37" s="10" t="str">
        <f t="shared" si="9"/>
        <v/>
      </c>
      <c r="AF37" s="10" t="str">
        <f t="shared" si="10"/>
        <v/>
      </c>
      <c r="AG37" s="10">
        <f t="shared" si="11"/>
        <v>27.272727272727273</v>
      </c>
      <c r="AH37" s="10" t="str">
        <f t="shared" si="12"/>
        <v/>
      </c>
      <c r="AI37" s="13" t="str">
        <f t="shared" si="13"/>
        <v>14</v>
      </c>
      <c r="AJ37" s="11">
        <f t="shared" si="14"/>
        <v>14</v>
      </c>
    </row>
    <row r="38" spans="1:36" x14ac:dyDescent="0.25">
      <c r="A38" s="1">
        <v>20</v>
      </c>
      <c r="B38" s="4">
        <v>48</v>
      </c>
      <c r="C38" s="9" t="s">
        <v>115</v>
      </c>
      <c r="D38" s="9" t="s">
        <v>26</v>
      </c>
      <c r="E38" s="9" t="s">
        <v>95</v>
      </c>
      <c r="F38" s="9">
        <v>3732863410</v>
      </c>
      <c r="G38" s="9" t="s">
        <v>35</v>
      </c>
      <c r="H38" s="27"/>
      <c r="I38" s="6">
        <v>10</v>
      </c>
      <c r="J38" s="6">
        <v>10</v>
      </c>
      <c r="K38" s="9">
        <v>14</v>
      </c>
      <c r="L38" s="7">
        <f t="shared" si="15"/>
        <v>25.454545454545453</v>
      </c>
      <c r="M38" s="8" t="str">
        <f>IF(J38=4,RANK(L38,$AA$19:$AA$403,0)+COUNTIF($AA$1:AA37,AA38),"")&amp;IF(J38=5,RANK(L38,$AB$19:$AB$403,0)+COUNTIF($AB$1:AB37,AB38),"")&amp;IF(J38=6,RANK(L38,$AC$19:$AC$403,0)+COUNTIF($AC$1:AC37,AC38),"")&amp;IF(J38=7,RANK(L38,$AD$19:$AD$403,0)+COUNTIF($AD$1:AD37,AD38),"")&amp;IF(J38=8,RANK(L38,$AE$19:$AE$403,0)+COUNTIF($AE$1:AE37,AE38),"")&amp;IF(J38=9,RANK(L38,$AF$19:$AF$403,0)+COUNTIF($AF$1:AF37,AF38),"")&amp;IF(J38=10,RANK(L38,$AG$19:$AG$403,0)+COUNTIF($AG$1:AG37,AG38),"")&amp;IF(J38=11,RANK(L38,$AH$19:$AH$403,0)+COUNTIF($AH$1:AH37,AH38),"")</f>
        <v>20</v>
      </c>
      <c r="N38" s="9" t="s">
        <v>68</v>
      </c>
      <c r="Z38" s="10" t="str">
        <f t="shared" si="4"/>
        <v/>
      </c>
      <c r="AA38" s="10" t="str">
        <f t="shared" si="5"/>
        <v/>
      </c>
      <c r="AB38" s="10" t="str">
        <f t="shared" si="6"/>
        <v/>
      </c>
      <c r="AC38" s="10" t="str">
        <f t="shared" si="7"/>
        <v/>
      </c>
      <c r="AD38" s="10" t="str">
        <f t="shared" si="8"/>
        <v/>
      </c>
      <c r="AE38" s="10" t="str">
        <f t="shared" si="9"/>
        <v/>
      </c>
      <c r="AF38" s="10" t="str">
        <f t="shared" si="10"/>
        <v/>
      </c>
      <c r="AG38" s="10">
        <f t="shared" si="11"/>
        <v>25.454545454545453</v>
      </c>
      <c r="AH38" s="10" t="str">
        <f t="shared" si="12"/>
        <v/>
      </c>
      <c r="AI38" s="13" t="str">
        <f t="shared" si="13"/>
        <v>20</v>
      </c>
      <c r="AJ38" s="11">
        <f t="shared" si="14"/>
        <v>20</v>
      </c>
    </row>
    <row r="39" spans="1:36" x14ac:dyDescent="0.25">
      <c r="A39" s="1">
        <v>21</v>
      </c>
      <c r="B39" s="4">
        <v>48</v>
      </c>
      <c r="C39" s="9" t="s">
        <v>116</v>
      </c>
      <c r="D39" s="9" t="s">
        <v>117</v>
      </c>
      <c r="E39" s="9" t="s">
        <v>118</v>
      </c>
      <c r="F39" s="9">
        <v>1364178483</v>
      </c>
      <c r="G39" s="9" t="s">
        <v>28</v>
      </c>
      <c r="H39" s="27"/>
      <c r="I39" s="6">
        <v>10</v>
      </c>
      <c r="J39" s="6">
        <v>10</v>
      </c>
      <c r="K39" s="9">
        <v>13</v>
      </c>
      <c r="L39" s="7">
        <f t="shared" si="15"/>
        <v>23.636363636363637</v>
      </c>
      <c r="M39" s="8" t="str">
        <f>IF(J39=4,RANK(L39,$AA$19:$AA$403,0)+COUNTIF($AA$1:AA38,AA39),"")&amp;IF(J39=5,RANK(L39,$AB$19:$AB$403,0)+COUNTIF($AB$1:AB38,AB39),"")&amp;IF(J39=6,RANK(L39,$AC$19:$AC$403,0)+COUNTIF($AC$1:AC38,AC39),"")&amp;IF(J39=7,RANK(L39,$AD$19:$AD$403,0)+COUNTIF($AD$1:AD38,AD39),"")&amp;IF(J39=8,RANK(L39,$AE$19:$AE$403,0)+COUNTIF($AE$1:AE38,AE39),"")&amp;IF(J39=9,RANK(L39,$AF$19:$AF$403,0)+COUNTIF($AF$1:AF38,AF39),"")&amp;IF(J39=10,RANK(L39,$AG$19:$AG$403,0)+COUNTIF($AG$1:AG38,AG39),"")&amp;IF(J39=11,RANK(L39,$AH$19:$AH$403,0)+COUNTIF($AH$1:AH38,AH39),"")</f>
        <v>21</v>
      </c>
      <c r="N39" s="9" t="s">
        <v>68</v>
      </c>
      <c r="Z39" s="10" t="str">
        <f t="shared" si="4"/>
        <v/>
      </c>
      <c r="AA39" s="10" t="str">
        <f t="shared" si="5"/>
        <v/>
      </c>
      <c r="AB39" s="10" t="str">
        <f t="shared" si="6"/>
        <v/>
      </c>
      <c r="AC39" s="10" t="str">
        <f t="shared" si="7"/>
        <v/>
      </c>
      <c r="AD39" s="10" t="str">
        <f t="shared" si="8"/>
        <v/>
      </c>
      <c r="AE39" s="10" t="str">
        <f t="shared" si="9"/>
        <v/>
      </c>
      <c r="AF39" s="10" t="str">
        <f t="shared" si="10"/>
        <v/>
      </c>
      <c r="AG39" s="10">
        <f t="shared" si="11"/>
        <v>23.636363636363637</v>
      </c>
      <c r="AH39" s="10" t="str">
        <f t="shared" si="12"/>
        <v/>
      </c>
      <c r="AI39" s="13" t="str">
        <f t="shared" si="13"/>
        <v>21</v>
      </c>
      <c r="AJ39" s="11">
        <f t="shared" si="14"/>
        <v>21</v>
      </c>
    </row>
    <row r="40" spans="1:36" x14ac:dyDescent="0.25">
      <c r="A40" s="1">
        <v>22</v>
      </c>
      <c r="B40" s="4">
        <v>48</v>
      </c>
      <c r="C40" s="9" t="s">
        <v>119</v>
      </c>
      <c r="D40" s="9" t="s">
        <v>120</v>
      </c>
      <c r="E40" s="9" t="s">
        <v>31</v>
      </c>
      <c r="F40" s="9">
        <v>1700803645</v>
      </c>
      <c r="G40" s="9" t="s">
        <v>28</v>
      </c>
      <c r="H40" s="27"/>
      <c r="I40" s="6">
        <v>10</v>
      </c>
      <c r="J40" s="6">
        <v>10</v>
      </c>
      <c r="K40" s="9">
        <v>13</v>
      </c>
      <c r="L40" s="7">
        <f t="shared" si="15"/>
        <v>23.636363636363637</v>
      </c>
      <c r="M40" s="8" t="str">
        <f>IF(J40=4,RANK(L40,$AA$19:$AA$403,0)+COUNTIF($AA$1:AA39,AA40),"")&amp;IF(J40=5,RANK(L40,$AB$19:$AB$403,0)+COUNTIF($AB$1:AB39,AB40),"")&amp;IF(J40=6,RANK(L40,$AC$19:$AC$403,0)+COUNTIF($AC$1:AC39,AC40),"")&amp;IF(J40=7,RANK(L40,$AD$19:$AD$403,0)+COUNTIF($AD$1:AD39,AD40),"")&amp;IF(J40=8,RANK(L40,$AE$19:$AE$403,0)+COUNTIF($AE$1:AE39,AE40),"")&amp;IF(J40=9,RANK(L40,$AF$19:$AF$403,0)+COUNTIF($AF$1:AF39,AF40),"")&amp;IF(J40=10,RANK(L40,$AG$19:$AG$403,0)+COUNTIF($AG$1:AG39,AG40),"")&amp;IF(J40=11,RANK(L40,$AH$19:$AH$403,0)+COUNTIF($AH$1:AH39,AH40),"")</f>
        <v>22</v>
      </c>
      <c r="N40" s="9" t="s">
        <v>68</v>
      </c>
      <c r="Z40" s="10" t="str">
        <f t="shared" si="4"/>
        <v/>
      </c>
      <c r="AA40" s="10" t="str">
        <f t="shared" si="5"/>
        <v/>
      </c>
      <c r="AB40" s="10" t="str">
        <f t="shared" si="6"/>
        <v/>
      </c>
      <c r="AC40" s="10" t="str">
        <f t="shared" si="7"/>
        <v/>
      </c>
      <c r="AD40" s="10" t="str">
        <f t="shared" si="8"/>
        <v/>
      </c>
      <c r="AE40" s="10" t="str">
        <f t="shared" si="9"/>
        <v/>
      </c>
      <c r="AF40" s="10" t="str">
        <f t="shared" si="10"/>
        <v/>
      </c>
      <c r="AG40" s="10">
        <f t="shared" si="11"/>
        <v>23.636363636363637</v>
      </c>
      <c r="AH40" s="10" t="str">
        <f t="shared" si="12"/>
        <v/>
      </c>
      <c r="AI40" s="13" t="str">
        <f t="shared" si="13"/>
        <v>21</v>
      </c>
      <c r="AJ40" s="11">
        <f t="shared" si="14"/>
        <v>21</v>
      </c>
    </row>
    <row r="41" spans="1:36" x14ac:dyDescent="0.25">
      <c r="A41" s="1">
        <v>23</v>
      </c>
      <c r="B41" s="4">
        <v>48</v>
      </c>
      <c r="C41" s="9" t="s">
        <v>121</v>
      </c>
      <c r="D41" s="9" t="s">
        <v>122</v>
      </c>
      <c r="E41" s="9" t="s">
        <v>88</v>
      </c>
      <c r="F41" s="9">
        <v>3803409223</v>
      </c>
      <c r="G41" s="9" t="s">
        <v>35</v>
      </c>
      <c r="H41" s="27"/>
      <c r="I41" s="6">
        <v>10</v>
      </c>
      <c r="J41" s="6">
        <v>10</v>
      </c>
      <c r="K41" s="9">
        <v>9</v>
      </c>
      <c r="L41" s="7">
        <f t="shared" si="15"/>
        <v>16.363636363636363</v>
      </c>
      <c r="M41" s="8" t="str">
        <f>IF(J41=4,RANK(L41,$AA$19:$AA$403,0)+COUNTIF($AA$1:AA40,AA41),"")&amp;IF(J41=5,RANK(L41,$AB$19:$AB$403,0)+COUNTIF($AB$1:AB40,AB41),"")&amp;IF(J41=6,RANK(L41,$AC$19:$AC$403,0)+COUNTIF($AC$1:AC40,AC41),"")&amp;IF(J41=7,RANK(L41,$AD$19:$AD$403,0)+COUNTIF($AD$1:AD40,AD41),"")&amp;IF(J41=8,RANK(L41,$AE$19:$AE$403,0)+COUNTIF($AE$1:AE40,AE41),"")&amp;IF(J41=9,RANK(L41,$AF$19:$AF$403,0)+COUNTIF($AF$1:AF40,AF41),"")&amp;IF(J41=10,RANK(L41,$AG$19:$AG$403,0)+COUNTIF($AG$1:AG40,AG41),"")&amp;IF(J41=11,RANK(L41,$AH$19:$AH$403,0)+COUNTIF($AH$1:AH40,AH41),"")</f>
        <v>23</v>
      </c>
      <c r="N41" s="9" t="s">
        <v>68</v>
      </c>
      <c r="Z41" s="10" t="str">
        <f t="shared" si="4"/>
        <v/>
      </c>
      <c r="AA41" s="10" t="str">
        <f t="shared" si="5"/>
        <v/>
      </c>
      <c r="AB41" s="10" t="str">
        <f t="shared" si="6"/>
        <v/>
      </c>
      <c r="AC41" s="10" t="str">
        <f t="shared" si="7"/>
        <v/>
      </c>
      <c r="AD41" s="10" t="str">
        <f t="shared" si="8"/>
        <v/>
      </c>
      <c r="AE41" s="10" t="str">
        <f t="shared" si="9"/>
        <v/>
      </c>
      <c r="AF41" s="10" t="str">
        <f t="shared" si="10"/>
        <v/>
      </c>
      <c r="AG41" s="10">
        <f t="shared" si="11"/>
        <v>16.363636363636363</v>
      </c>
      <c r="AH41" s="10" t="str">
        <f t="shared" si="12"/>
        <v/>
      </c>
      <c r="AI41" s="13" t="str">
        <f t="shared" si="13"/>
        <v>23</v>
      </c>
      <c r="AJ41" s="11">
        <f t="shared" si="14"/>
        <v>23</v>
      </c>
    </row>
    <row r="42" spans="1:36" x14ac:dyDescent="0.25">
      <c r="A42" s="1">
        <v>24</v>
      </c>
      <c r="B42" s="4">
        <v>48</v>
      </c>
      <c r="C42" s="9" t="s">
        <v>123</v>
      </c>
      <c r="D42" s="9" t="s">
        <v>124</v>
      </c>
      <c r="E42" s="9" t="s">
        <v>44</v>
      </c>
      <c r="F42" s="9">
        <v>1711495294</v>
      </c>
      <c r="G42" s="9" t="s">
        <v>28</v>
      </c>
      <c r="H42" s="27"/>
      <c r="I42" s="6">
        <v>10</v>
      </c>
      <c r="J42" s="6">
        <v>10</v>
      </c>
      <c r="K42" s="9">
        <v>9</v>
      </c>
      <c r="L42" s="7">
        <f t="shared" si="15"/>
        <v>16.363636363636363</v>
      </c>
      <c r="M42" s="8" t="str">
        <f>IF(J42=4,RANK(L42,$AA$19:$AA$403,0)+COUNTIF($AA$1:AA41,AA42),"")&amp;IF(J42=5,RANK(L42,$AB$19:$AB$403,0)+COUNTIF($AB$1:AB41,AB42),"")&amp;IF(J42=6,RANK(L42,$AC$19:$AC$403,0)+COUNTIF($AC$1:AC41,AC42),"")&amp;IF(J42=7,RANK(L42,$AD$19:$AD$403,0)+COUNTIF($AD$1:AD41,AD42),"")&amp;IF(J42=8,RANK(L42,$AE$19:$AE$403,0)+COUNTIF($AE$1:AE41,AE42),"")&amp;IF(J42=9,RANK(L42,$AF$19:$AF$403,0)+COUNTIF($AF$1:AF41,AF42),"")&amp;IF(J42=10,RANK(L42,$AG$19:$AG$403,0)+COUNTIF($AG$1:AG41,AG42),"")&amp;IF(J42=11,RANK(L42,$AH$19:$AH$403,0)+COUNTIF($AH$1:AH41,AH42),"")</f>
        <v>24</v>
      </c>
      <c r="N42" s="9" t="s">
        <v>68</v>
      </c>
      <c r="Z42" s="10" t="str">
        <f t="shared" si="4"/>
        <v/>
      </c>
      <c r="AA42" s="10" t="str">
        <f t="shared" si="5"/>
        <v/>
      </c>
      <c r="AB42" s="10" t="str">
        <f t="shared" si="6"/>
        <v/>
      </c>
      <c r="AC42" s="10" t="str">
        <f t="shared" si="7"/>
        <v/>
      </c>
      <c r="AD42" s="10" t="str">
        <f t="shared" si="8"/>
        <v/>
      </c>
      <c r="AE42" s="10" t="str">
        <f t="shared" si="9"/>
        <v/>
      </c>
      <c r="AF42" s="10" t="str">
        <f t="shared" si="10"/>
        <v/>
      </c>
      <c r="AG42" s="10">
        <f t="shared" si="11"/>
        <v>16.363636363636363</v>
      </c>
      <c r="AH42" s="10" t="str">
        <f t="shared" si="12"/>
        <v/>
      </c>
      <c r="AI42" s="13" t="str">
        <f t="shared" si="13"/>
        <v>23</v>
      </c>
      <c r="AJ42" s="11">
        <f t="shared" si="14"/>
        <v>23</v>
      </c>
    </row>
    <row r="43" spans="1:36" x14ac:dyDescent="0.25">
      <c r="A43" s="1">
        <v>25</v>
      </c>
      <c r="B43" s="4">
        <v>48</v>
      </c>
      <c r="C43" s="9" t="s">
        <v>125</v>
      </c>
      <c r="D43" s="9" t="s">
        <v>126</v>
      </c>
      <c r="E43" s="9" t="s">
        <v>127</v>
      </c>
      <c r="F43" s="9">
        <v>1213084232</v>
      </c>
      <c r="G43" s="9" t="s">
        <v>35</v>
      </c>
      <c r="H43" s="27"/>
      <c r="I43" s="6">
        <v>10</v>
      </c>
      <c r="J43" s="6">
        <v>10</v>
      </c>
      <c r="K43" s="9">
        <v>8</v>
      </c>
      <c r="L43" s="7">
        <f t="shared" si="15"/>
        <v>14.545454545454545</v>
      </c>
      <c r="M43" s="8" t="str">
        <f>IF(J43=4,RANK(L43,$AA$19:$AA$403,0)+COUNTIF($AA$1:AA42,AA43),"")&amp;IF(J43=5,RANK(L43,$AB$19:$AB$403,0)+COUNTIF($AB$1:AB42,AB43),"")&amp;IF(J43=6,RANK(L43,$AC$19:$AC$403,0)+COUNTIF($AC$1:AC42,AC43),"")&amp;IF(J43=7,RANK(L43,$AD$19:$AD$403,0)+COUNTIF($AD$1:AD42,AD43),"")&amp;IF(J43=8,RANK(L43,$AE$19:$AE$403,0)+COUNTIF($AE$1:AE42,AE43),"")&amp;IF(J43=9,RANK(L43,$AF$19:$AF$403,0)+COUNTIF($AF$1:AF42,AF43),"")&amp;IF(J43=10,RANK(L43,$AG$19:$AG$403,0)+COUNTIF($AG$1:AG42,AG43),"")&amp;IF(J43=11,RANK(L43,$AH$19:$AH$403,0)+COUNTIF($AH$1:AH42,AH43),"")</f>
        <v>25</v>
      </c>
      <c r="N43" s="9" t="s">
        <v>68</v>
      </c>
      <c r="Z43" s="10" t="str">
        <f t="shared" si="4"/>
        <v/>
      </c>
      <c r="AA43" s="10" t="str">
        <f t="shared" si="5"/>
        <v/>
      </c>
      <c r="AB43" s="10" t="str">
        <f t="shared" si="6"/>
        <v/>
      </c>
      <c r="AC43" s="10" t="str">
        <f t="shared" si="7"/>
        <v/>
      </c>
      <c r="AD43" s="10" t="str">
        <f t="shared" si="8"/>
        <v/>
      </c>
      <c r="AE43" s="10" t="str">
        <f t="shared" si="9"/>
        <v/>
      </c>
      <c r="AF43" s="10" t="str">
        <f t="shared" si="10"/>
        <v/>
      </c>
      <c r="AG43" s="10">
        <f t="shared" si="11"/>
        <v>14.545454545454545</v>
      </c>
      <c r="AH43" s="10" t="str">
        <f t="shared" si="12"/>
        <v/>
      </c>
      <c r="AI43" s="13" t="str">
        <f t="shared" si="13"/>
        <v>25</v>
      </c>
      <c r="AJ43" s="11">
        <f t="shared" si="14"/>
        <v>25</v>
      </c>
    </row>
    <row r="44" spans="1:36" x14ac:dyDescent="0.25">
      <c r="A44" s="1">
        <v>26</v>
      </c>
      <c r="B44" s="4">
        <v>48</v>
      </c>
      <c r="C44" s="9" t="s">
        <v>128</v>
      </c>
      <c r="D44" s="9" t="s">
        <v>129</v>
      </c>
      <c r="E44" s="9" t="s">
        <v>130</v>
      </c>
      <c r="F44" s="9">
        <v>2109810111</v>
      </c>
      <c r="G44" s="9" t="s">
        <v>57</v>
      </c>
      <c r="H44" s="27"/>
      <c r="I44" s="6">
        <v>10</v>
      </c>
      <c r="J44" s="6">
        <v>10</v>
      </c>
      <c r="K44" s="9">
        <v>8</v>
      </c>
      <c r="L44" s="7">
        <f t="shared" si="15"/>
        <v>14.545454545454545</v>
      </c>
      <c r="M44" s="8" t="str">
        <f>IF(J44=4,RANK(L44,$AA$19:$AA$403,0)+COUNTIF($AA$1:AA43,AA44),"")&amp;IF(J44=5,RANK(L44,$AB$19:$AB$403,0)+COUNTIF($AB$1:AB43,AB44),"")&amp;IF(J44=6,RANK(L44,$AC$19:$AC$403,0)+COUNTIF($AC$1:AC43,AC44),"")&amp;IF(J44=7,RANK(L44,$AD$19:$AD$403,0)+COUNTIF($AD$1:AD43,AD44),"")&amp;IF(J44=8,RANK(L44,$AE$19:$AE$403,0)+COUNTIF($AE$1:AE43,AE44),"")&amp;IF(J44=9,RANK(L44,$AF$19:$AF$403,0)+COUNTIF($AF$1:AF43,AF44),"")&amp;IF(J44=10,RANK(L44,$AG$19:$AG$403,0)+COUNTIF($AG$1:AG43,AG44),"")&amp;IF(J44=11,RANK(L44,$AH$19:$AH$403,0)+COUNTIF($AH$1:AH43,AH44),"")</f>
        <v>26</v>
      </c>
      <c r="N44" s="9" t="s">
        <v>68</v>
      </c>
      <c r="Z44" s="10" t="str">
        <f t="shared" si="4"/>
        <v/>
      </c>
      <c r="AA44" s="10" t="str">
        <f t="shared" si="5"/>
        <v/>
      </c>
      <c r="AB44" s="10" t="str">
        <f t="shared" si="6"/>
        <v/>
      </c>
      <c r="AC44" s="10" t="str">
        <f t="shared" si="7"/>
        <v/>
      </c>
      <c r="AD44" s="10" t="str">
        <f t="shared" si="8"/>
        <v/>
      </c>
      <c r="AE44" s="10" t="str">
        <f t="shared" si="9"/>
        <v/>
      </c>
      <c r="AF44" s="10" t="str">
        <f t="shared" si="10"/>
        <v/>
      </c>
      <c r="AG44" s="10">
        <f t="shared" si="11"/>
        <v>14.545454545454545</v>
      </c>
      <c r="AH44" s="10" t="str">
        <f t="shared" si="12"/>
        <v/>
      </c>
      <c r="AI44" s="13" t="str">
        <f t="shared" si="13"/>
        <v>25</v>
      </c>
      <c r="AJ44" s="11">
        <f t="shared" si="14"/>
        <v>25</v>
      </c>
    </row>
    <row r="45" spans="1:36" x14ac:dyDescent="0.25">
      <c r="A45" s="1">
        <v>27</v>
      </c>
      <c r="B45" s="4">
        <v>48</v>
      </c>
      <c r="C45" s="9" t="s">
        <v>131</v>
      </c>
      <c r="D45" s="9" t="s">
        <v>132</v>
      </c>
      <c r="E45" s="9" t="s">
        <v>88</v>
      </c>
      <c r="F45" s="9">
        <v>3089896198</v>
      </c>
      <c r="G45" s="9" t="s">
        <v>28</v>
      </c>
      <c r="H45" s="27"/>
      <c r="I45" s="6">
        <v>10</v>
      </c>
      <c r="J45" s="6">
        <v>10</v>
      </c>
      <c r="K45" s="9">
        <v>6</v>
      </c>
      <c r="L45" s="7">
        <f t="shared" si="15"/>
        <v>10.909090909090908</v>
      </c>
      <c r="M45" s="8" t="str">
        <f>IF(J45=4,RANK(L45,$AA$19:$AA$403,0)+COUNTIF($AA$1:AA44,AA45),"")&amp;IF(J45=5,RANK(L45,$AB$19:$AB$403,0)+COUNTIF($AB$1:AB44,AB45),"")&amp;IF(J45=6,RANK(L45,$AC$19:$AC$403,0)+COUNTIF($AC$1:AC44,AC45),"")&amp;IF(J45=7,RANK(L45,$AD$19:$AD$403,0)+COUNTIF($AD$1:AD44,AD45),"")&amp;IF(J45=8,RANK(L45,$AE$19:$AE$403,0)+COUNTIF($AE$1:AE44,AE45),"")&amp;IF(J45=9,RANK(L45,$AF$19:$AF$403,0)+COUNTIF($AF$1:AF44,AF45),"")&amp;IF(J45=10,RANK(L45,$AG$19:$AG$403,0)+COUNTIF($AG$1:AG44,AG45),"")&amp;IF(J45=11,RANK(L45,$AH$19:$AH$403,0)+COUNTIF($AH$1:AH44,AH45),"")</f>
        <v>27</v>
      </c>
      <c r="N45" s="9" t="s">
        <v>68</v>
      </c>
      <c r="Z45" s="10" t="str">
        <f t="shared" si="4"/>
        <v/>
      </c>
      <c r="AA45" s="10" t="str">
        <f t="shared" si="5"/>
        <v/>
      </c>
      <c r="AB45" s="10" t="str">
        <f t="shared" si="6"/>
        <v/>
      </c>
      <c r="AC45" s="10" t="str">
        <f t="shared" si="7"/>
        <v/>
      </c>
      <c r="AD45" s="10" t="str">
        <f t="shared" si="8"/>
        <v/>
      </c>
      <c r="AE45" s="10" t="str">
        <f t="shared" si="9"/>
        <v/>
      </c>
      <c r="AF45" s="10" t="str">
        <f t="shared" si="10"/>
        <v/>
      </c>
      <c r="AG45" s="10">
        <f t="shared" si="11"/>
        <v>10.909090909090908</v>
      </c>
      <c r="AH45" s="10" t="str">
        <f t="shared" si="12"/>
        <v/>
      </c>
      <c r="AI45" s="13" t="str">
        <f t="shared" si="13"/>
        <v>27</v>
      </c>
      <c r="AJ45" s="11">
        <f t="shared" si="14"/>
        <v>27</v>
      </c>
    </row>
    <row r="46" spans="1:36" x14ac:dyDescent="0.25">
      <c r="A46" s="1">
        <v>28</v>
      </c>
      <c r="B46" s="4">
        <v>48</v>
      </c>
      <c r="C46" s="9" t="s">
        <v>133</v>
      </c>
      <c r="D46" s="9" t="s">
        <v>79</v>
      </c>
      <c r="E46" s="9" t="s">
        <v>105</v>
      </c>
      <c r="F46" s="9">
        <v>2794775048</v>
      </c>
      <c r="G46" s="9" t="s">
        <v>57</v>
      </c>
      <c r="H46" s="27"/>
      <c r="I46" s="6">
        <v>10</v>
      </c>
      <c r="J46" s="6">
        <v>10</v>
      </c>
      <c r="K46" s="9">
        <v>6</v>
      </c>
      <c r="L46" s="7">
        <f t="shared" si="15"/>
        <v>10.909090909090908</v>
      </c>
      <c r="M46" s="8" t="str">
        <f>IF(J46=4,RANK(L46,$AA$19:$AA$403,0)+COUNTIF($AA$1:AA45,AA46),"")&amp;IF(J46=5,RANK(L46,$AB$19:$AB$403,0)+COUNTIF($AB$1:AB45,AB46),"")&amp;IF(J46=6,RANK(L46,$AC$19:$AC$403,0)+COUNTIF($AC$1:AC45,AC46),"")&amp;IF(J46=7,RANK(L46,$AD$19:$AD$403,0)+COUNTIF($AD$1:AD45,AD46),"")&amp;IF(J46=8,RANK(L46,$AE$19:$AE$403,0)+COUNTIF($AE$1:AE45,AE46),"")&amp;IF(J46=9,RANK(L46,$AF$19:$AF$403,0)+COUNTIF($AF$1:AF45,AF46),"")&amp;IF(J46=10,RANK(L46,$AG$19:$AG$403,0)+COUNTIF($AG$1:AG45,AG46),"")&amp;IF(J46=11,RANK(L46,$AH$19:$AH$403,0)+COUNTIF($AH$1:AH45,AH46),"")</f>
        <v>28</v>
      </c>
      <c r="N46" s="9" t="s">
        <v>68</v>
      </c>
      <c r="Z46" s="10" t="str">
        <f t="shared" si="4"/>
        <v/>
      </c>
      <c r="AA46" s="10" t="str">
        <f t="shared" si="5"/>
        <v/>
      </c>
      <c r="AB46" s="10" t="str">
        <f t="shared" si="6"/>
        <v/>
      </c>
      <c r="AC46" s="10" t="str">
        <f t="shared" si="7"/>
        <v/>
      </c>
      <c r="AD46" s="10" t="str">
        <f t="shared" si="8"/>
        <v/>
      </c>
      <c r="AE46" s="10" t="str">
        <f t="shared" si="9"/>
        <v/>
      </c>
      <c r="AF46" s="10" t="str">
        <f t="shared" si="10"/>
        <v/>
      </c>
      <c r="AG46" s="10">
        <f t="shared" si="11"/>
        <v>10.909090909090908</v>
      </c>
      <c r="AH46" s="10" t="str">
        <f t="shared" si="12"/>
        <v/>
      </c>
      <c r="AI46" s="13" t="str">
        <f t="shared" si="13"/>
        <v>27</v>
      </c>
      <c r="AJ46" s="11">
        <f t="shared" si="14"/>
        <v>27</v>
      </c>
    </row>
    <row r="47" spans="1:36" x14ac:dyDescent="0.25">
      <c r="A47" s="1">
        <v>29</v>
      </c>
      <c r="B47" s="4">
        <v>48</v>
      </c>
      <c r="C47" s="9" t="s">
        <v>134</v>
      </c>
      <c r="D47" s="9" t="s">
        <v>50</v>
      </c>
      <c r="E47" s="9" t="s">
        <v>135</v>
      </c>
      <c r="F47" s="9">
        <v>2979684141</v>
      </c>
      <c r="G47" s="9" t="s">
        <v>28</v>
      </c>
      <c r="H47" s="27"/>
      <c r="I47" s="6">
        <v>10</v>
      </c>
      <c r="J47" s="6">
        <v>10</v>
      </c>
      <c r="K47" s="9">
        <v>6</v>
      </c>
      <c r="L47" s="7">
        <f t="shared" si="15"/>
        <v>10.909090909090908</v>
      </c>
      <c r="M47" s="8" t="str">
        <f>IF(J47=4,RANK(L47,$AA$19:$AA$403,0)+COUNTIF($AA$1:AA46,AA47),"")&amp;IF(J47=5,RANK(L47,$AB$19:$AB$403,0)+COUNTIF($AB$1:AB46,AB47),"")&amp;IF(J47=6,RANK(L47,$AC$19:$AC$403,0)+COUNTIF($AC$1:AC46,AC47),"")&amp;IF(J47=7,RANK(L47,$AD$19:$AD$403,0)+COUNTIF($AD$1:AD46,AD47),"")&amp;IF(J47=8,RANK(L47,$AE$19:$AE$403,0)+COUNTIF($AE$1:AE46,AE47),"")&amp;IF(J47=9,RANK(L47,$AF$19:$AF$403,0)+COUNTIF($AF$1:AF46,AF47),"")&amp;IF(J47=10,RANK(L47,$AG$19:$AG$403,0)+COUNTIF($AG$1:AG46,AG47),"")&amp;IF(J47=11,RANK(L47,$AH$19:$AH$403,0)+COUNTIF($AH$1:AH46,AH47),"")</f>
        <v>29</v>
      </c>
      <c r="N47" s="9" t="s">
        <v>68</v>
      </c>
      <c r="Z47" s="10" t="str">
        <f t="shared" si="4"/>
        <v/>
      </c>
      <c r="AA47" s="10" t="str">
        <f t="shared" si="5"/>
        <v/>
      </c>
      <c r="AB47" s="10" t="str">
        <f t="shared" si="6"/>
        <v/>
      </c>
      <c r="AC47" s="10" t="str">
        <f t="shared" si="7"/>
        <v/>
      </c>
      <c r="AD47" s="10" t="str">
        <f t="shared" si="8"/>
        <v/>
      </c>
      <c r="AE47" s="10" t="str">
        <f t="shared" si="9"/>
        <v/>
      </c>
      <c r="AF47" s="10" t="str">
        <f t="shared" si="10"/>
        <v/>
      </c>
      <c r="AG47" s="10">
        <f t="shared" si="11"/>
        <v>10.909090909090908</v>
      </c>
      <c r="AH47" s="10" t="str">
        <f t="shared" si="12"/>
        <v/>
      </c>
      <c r="AI47" s="13" t="str">
        <f t="shared" si="13"/>
        <v>27</v>
      </c>
      <c r="AJ47" s="11">
        <f t="shared" si="14"/>
        <v>27</v>
      </c>
    </row>
    <row r="48" spans="1:36" x14ac:dyDescent="0.25">
      <c r="A48" s="1">
        <v>30</v>
      </c>
      <c r="B48" s="4">
        <v>48</v>
      </c>
      <c r="C48" s="9" t="s">
        <v>136</v>
      </c>
      <c r="D48" s="9" t="s">
        <v>104</v>
      </c>
      <c r="E48" s="9" t="s">
        <v>130</v>
      </c>
      <c r="F48" s="9">
        <v>556090044</v>
      </c>
      <c r="G48" s="9" t="s">
        <v>28</v>
      </c>
      <c r="H48" s="27"/>
      <c r="I48" s="6">
        <v>10</v>
      </c>
      <c r="J48" s="6">
        <v>10</v>
      </c>
      <c r="K48" s="9">
        <v>2</v>
      </c>
      <c r="L48" s="7">
        <f t="shared" si="15"/>
        <v>3.6363636363636362</v>
      </c>
      <c r="M48" s="8" t="str">
        <f>IF(J48=4,RANK(L48,$AA$19:$AA$403,0)+COUNTIF($AA$1:AA47,AA48),"")&amp;IF(J48=5,RANK(L48,$AB$19:$AB$403,0)+COUNTIF($AB$1:AB47,AB48),"")&amp;IF(J48=6,RANK(L48,$AC$19:$AC$403,0)+COUNTIF($AC$1:AC47,AC48),"")&amp;IF(J48=7,RANK(L48,$AD$19:$AD$403,0)+COUNTIF($AD$1:AD47,AD48),"")&amp;IF(J48=8,RANK(L48,$AE$19:$AE$403,0)+COUNTIF($AE$1:AE47,AE48),"")&amp;IF(J48=9,RANK(L48,$AF$19:$AF$403,0)+COUNTIF($AF$1:AF47,AF48),"")&amp;IF(J48=10,RANK(L48,$AG$19:$AG$403,0)+COUNTIF($AG$1:AG47,AG48),"")&amp;IF(J48=11,RANK(L48,$AH$19:$AH$403,0)+COUNTIF($AH$1:AH47,AH48),"")</f>
        <v>30</v>
      </c>
      <c r="N48" s="9" t="s">
        <v>68</v>
      </c>
      <c r="Z48" s="10" t="str">
        <f t="shared" si="4"/>
        <v/>
      </c>
      <c r="AA48" s="10" t="str">
        <f t="shared" si="5"/>
        <v/>
      </c>
      <c r="AB48" s="10" t="str">
        <f t="shared" si="6"/>
        <v/>
      </c>
      <c r="AC48" s="10" t="str">
        <f t="shared" si="7"/>
        <v/>
      </c>
      <c r="AD48" s="10" t="str">
        <f t="shared" si="8"/>
        <v/>
      </c>
      <c r="AE48" s="10" t="str">
        <f t="shared" si="9"/>
        <v/>
      </c>
      <c r="AF48" s="10" t="str">
        <f t="shared" si="10"/>
        <v/>
      </c>
      <c r="AG48" s="10">
        <f t="shared" si="11"/>
        <v>3.6363636363636362</v>
      </c>
      <c r="AH48" s="10" t="str">
        <f t="shared" si="12"/>
        <v/>
      </c>
      <c r="AI48" s="13" t="str">
        <f t="shared" si="13"/>
        <v>30</v>
      </c>
      <c r="AJ48" s="11">
        <f t="shared" si="14"/>
        <v>30</v>
      </c>
    </row>
    <row r="49" spans="1:36" x14ac:dyDescent="0.25">
      <c r="A49" s="1">
        <v>31</v>
      </c>
      <c r="B49" s="4">
        <v>48</v>
      </c>
      <c r="C49" s="9" t="s">
        <v>137</v>
      </c>
      <c r="D49" s="9" t="s">
        <v>138</v>
      </c>
      <c r="E49" s="9" t="s">
        <v>34</v>
      </c>
      <c r="F49" s="9">
        <v>1473214906</v>
      </c>
      <c r="G49" s="9" t="s">
        <v>72</v>
      </c>
      <c r="H49" s="27"/>
      <c r="I49" s="6">
        <v>10</v>
      </c>
      <c r="J49" s="6">
        <v>10</v>
      </c>
      <c r="K49" s="9">
        <v>0</v>
      </c>
      <c r="L49" s="7">
        <f t="shared" si="15"/>
        <v>0</v>
      </c>
      <c r="M49" s="8" t="str">
        <f>IF(J49=4,RANK(L49,$AA$19:$AA$403,0)+COUNTIF($AA$1:AA48,AA49),"")&amp;IF(J49=5,RANK(L49,$AB$19:$AB$403,0)+COUNTIF($AB$1:AB48,AB49),"")&amp;IF(J49=6,RANK(L49,$AC$19:$AC$403,0)+COUNTIF($AC$1:AC48,AC49),"")&amp;IF(J49=7,RANK(L49,$AD$19:$AD$403,0)+COUNTIF($AD$1:AD48,AD49),"")&amp;IF(J49=8,RANK(L49,$AE$19:$AE$403,0)+COUNTIF($AE$1:AE48,AE49),"")&amp;IF(J49=9,RANK(L49,$AF$19:$AF$403,0)+COUNTIF($AF$1:AF48,AF49),"")&amp;IF(J49=10,RANK(L49,$AG$19:$AG$403,0)+COUNTIF($AG$1:AG48,AG49),"")&amp;IF(J49=11,RANK(L49,$AH$19:$AH$403,0)+COUNTIF($AH$1:AH48,AH49),"")</f>
        <v>31</v>
      </c>
      <c r="N49" s="9" t="s">
        <v>68</v>
      </c>
      <c r="Z49" s="10" t="str">
        <f t="shared" si="4"/>
        <v/>
      </c>
      <c r="AA49" s="10" t="str">
        <f t="shared" si="5"/>
        <v/>
      </c>
      <c r="AB49" s="10" t="str">
        <f t="shared" si="6"/>
        <v/>
      </c>
      <c r="AC49" s="10" t="str">
        <f t="shared" si="7"/>
        <v/>
      </c>
      <c r="AD49" s="10" t="str">
        <f t="shared" si="8"/>
        <v/>
      </c>
      <c r="AE49" s="10" t="str">
        <f t="shared" si="9"/>
        <v/>
      </c>
      <c r="AF49" s="10" t="str">
        <f t="shared" si="10"/>
        <v/>
      </c>
      <c r="AG49" s="10">
        <f t="shared" si="11"/>
        <v>0</v>
      </c>
      <c r="AH49" s="10" t="str">
        <f t="shared" si="12"/>
        <v/>
      </c>
      <c r="AI49" s="13" t="str">
        <f t="shared" si="13"/>
        <v>31</v>
      </c>
      <c r="AJ49" s="11">
        <f t="shared" si="14"/>
        <v>31</v>
      </c>
    </row>
    <row r="50" spans="1:36" x14ac:dyDescent="0.25">
      <c r="A50" s="1">
        <v>32</v>
      </c>
      <c r="B50" s="4">
        <v>48</v>
      </c>
      <c r="C50" s="9" t="s">
        <v>139</v>
      </c>
      <c r="D50" s="9" t="s">
        <v>33</v>
      </c>
      <c r="E50" s="9" t="s">
        <v>105</v>
      </c>
      <c r="F50" s="9">
        <v>2116094174</v>
      </c>
      <c r="G50" s="9" t="s">
        <v>72</v>
      </c>
      <c r="H50" s="27"/>
      <c r="I50" s="6">
        <v>10</v>
      </c>
      <c r="J50" s="6">
        <v>10</v>
      </c>
      <c r="K50" s="9">
        <v>0</v>
      </c>
      <c r="L50" s="7">
        <f t="shared" si="15"/>
        <v>0</v>
      </c>
      <c r="M50" s="8" t="str">
        <f>IF(J50=4,RANK(L50,$AA$19:$AA$403,0)+COUNTIF($AA$1:AA49,AA50),"")&amp;IF(J50=5,RANK(L50,$AB$19:$AB$403,0)+COUNTIF($AB$1:AB49,AB50),"")&amp;IF(J50=6,RANK(L50,$AC$19:$AC$403,0)+COUNTIF($AC$1:AC49,AC50),"")&amp;IF(J50=7,RANK(L50,$AD$19:$AD$403,0)+COUNTIF($AD$1:AD49,AD50),"")&amp;IF(J50=8,RANK(L50,$AE$19:$AE$403,0)+COUNTIF($AE$1:AE49,AE50),"")&amp;IF(J50=9,RANK(L50,$AF$19:$AF$403,0)+COUNTIF($AF$1:AF49,AF50),"")&amp;IF(J50=10,RANK(L50,$AG$19:$AG$403,0)+COUNTIF($AG$1:AG49,AG50),"")&amp;IF(J50=11,RANK(L50,$AH$19:$AH$403,0)+COUNTIF($AH$1:AH49,AH50),"")</f>
        <v>32</v>
      </c>
      <c r="N50" s="9" t="s">
        <v>68</v>
      </c>
      <c r="Z50" s="10" t="str">
        <f t="shared" si="4"/>
        <v/>
      </c>
      <c r="AA50" s="10" t="str">
        <f t="shared" si="5"/>
        <v/>
      </c>
      <c r="AB50" s="10" t="str">
        <f t="shared" si="6"/>
        <v/>
      </c>
      <c r="AC50" s="10" t="str">
        <f t="shared" si="7"/>
        <v/>
      </c>
      <c r="AD50" s="10" t="str">
        <f t="shared" si="8"/>
        <v/>
      </c>
      <c r="AE50" s="10" t="str">
        <f t="shared" si="9"/>
        <v/>
      </c>
      <c r="AF50" s="10" t="str">
        <f t="shared" si="10"/>
        <v/>
      </c>
      <c r="AG50" s="10">
        <f t="shared" si="11"/>
        <v>0</v>
      </c>
      <c r="AH50" s="10" t="str">
        <f t="shared" si="12"/>
        <v/>
      </c>
      <c r="AI50" s="13" t="str">
        <f t="shared" si="13"/>
        <v>31</v>
      </c>
      <c r="AJ50" s="11">
        <f t="shared" si="14"/>
        <v>31</v>
      </c>
    </row>
    <row r="51" spans="1:36" x14ac:dyDescent="0.25">
      <c r="A51" s="1">
        <v>33</v>
      </c>
      <c r="B51" s="4">
        <v>48</v>
      </c>
      <c r="C51" s="9" t="s">
        <v>140</v>
      </c>
      <c r="D51" s="9" t="s">
        <v>141</v>
      </c>
      <c r="E51" s="9" t="s">
        <v>62</v>
      </c>
      <c r="F51" s="9">
        <v>3208763167</v>
      </c>
      <c r="G51" s="9" t="s">
        <v>28</v>
      </c>
      <c r="H51" s="27"/>
      <c r="I51" s="6">
        <v>10</v>
      </c>
      <c r="J51" s="6">
        <v>10</v>
      </c>
      <c r="K51" s="9">
        <v>0</v>
      </c>
      <c r="L51" s="7">
        <f t="shared" si="15"/>
        <v>0</v>
      </c>
      <c r="M51" s="8" t="str">
        <f>IF(J51=4,RANK(L51,$AA$19:$AA$403,0)+COUNTIF($AA$1:AA50,AA51),"")&amp;IF(J51=5,RANK(L51,$AB$19:$AB$403,0)+COUNTIF($AB$1:AB50,AB51),"")&amp;IF(J51=6,RANK(L51,$AC$19:$AC$403,0)+COUNTIF($AC$1:AC50,AC51),"")&amp;IF(J51=7,RANK(L51,$AD$19:$AD$403,0)+COUNTIF($AD$1:AD50,AD51),"")&amp;IF(J51=8,RANK(L51,$AE$19:$AE$403,0)+COUNTIF($AE$1:AE50,AE51),"")&amp;IF(J51=9,RANK(L51,$AF$19:$AF$403,0)+COUNTIF($AF$1:AF50,AF51),"")&amp;IF(J51=10,RANK(L51,$AG$19:$AG$403,0)+COUNTIF($AG$1:AG50,AG51),"")&amp;IF(J51=11,RANK(L51,$AH$19:$AH$403,0)+COUNTIF($AH$1:AH50,AH51),"")</f>
        <v>33</v>
      </c>
      <c r="N51" s="9" t="s">
        <v>68</v>
      </c>
      <c r="Z51" s="10" t="str">
        <f t="shared" si="4"/>
        <v/>
      </c>
      <c r="AA51" s="10" t="str">
        <f t="shared" si="5"/>
        <v/>
      </c>
      <c r="AB51" s="10" t="str">
        <f t="shared" si="6"/>
        <v/>
      </c>
      <c r="AC51" s="10" t="str">
        <f t="shared" si="7"/>
        <v/>
      </c>
      <c r="AD51" s="10" t="str">
        <f t="shared" si="8"/>
        <v/>
      </c>
      <c r="AE51" s="10" t="str">
        <f t="shared" si="9"/>
        <v/>
      </c>
      <c r="AF51" s="10" t="str">
        <f t="shared" si="10"/>
        <v/>
      </c>
      <c r="AG51" s="10">
        <f t="shared" si="11"/>
        <v>0</v>
      </c>
      <c r="AH51" s="10" t="str">
        <f t="shared" si="12"/>
        <v/>
      </c>
      <c r="AI51" s="13" t="str">
        <f t="shared" si="13"/>
        <v>31</v>
      </c>
      <c r="AJ51" s="11">
        <f t="shared" si="14"/>
        <v>31</v>
      </c>
    </row>
    <row r="52" spans="1:36" x14ac:dyDescent="0.25">
      <c r="A52" s="1">
        <v>34</v>
      </c>
      <c r="B52" s="4">
        <v>48</v>
      </c>
      <c r="C52" s="9" t="s">
        <v>142</v>
      </c>
      <c r="D52" s="9" t="s">
        <v>97</v>
      </c>
      <c r="E52" s="9" t="s">
        <v>143</v>
      </c>
      <c r="F52" s="9">
        <v>369364140</v>
      </c>
      <c r="G52" s="9" t="s">
        <v>72</v>
      </c>
      <c r="H52" s="27"/>
      <c r="I52" s="6">
        <v>10</v>
      </c>
      <c r="J52" s="6">
        <v>10</v>
      </c>
      <c r="K52" s="9">
        <v>0</v>
      </c>
      <c r="L52" s="7">
        <f t="shared" si="15"/>
        <v>0</v>
      </c>
      <c r="M52" s="8" t="str">
        <f>IF(J52=4,RANK(L52,$AA$19:$AA$403,0)+COUNTIF($AA$1:AA51,AA52),"")&amp;IF(J52=5,RANK(L52,$AB$19:$AB$403,0)+COUNTIF($AB$1:AB51,AB52),"")&amp;IF(J52=6,RANK(L52,$AC$19:$AC$403,0)+COUNTIF($AC$1:AC51,AC52),"")&amp;IF(J52=7,RANK(L52,$AD$19:$AD$403,0)+COUNTIF($AD$1:AD51,AD52),"")&amp;IF(J52=8,RANK(L52,$AE$19:$AE$403,0)+COUNTIF($AE$1:AE51,AE52),"")&amp;IF(J52=9,RANK(L52,$AF$19:$AF$403,0)+COUNTIF($AF$1:AF51,AF52),"")&amp;IF(J52=10,RANK(L52,$AG$19:$AG$403,0)+COUNTIF($AG$1:AG51,AG52),"")&amp;IF(J52=11,RANK(L52,$AH$19:$AH$403,0)+COUNTIF($AH$1:AH51,AH52),"")</f>
        <v>34</v>
      </c>
      <c r="N52" s="9" t="s">
        <v>69</v>
      </c>
      <c r="Z52" s="10" t="str">
        <f t="shared" si="4"/>
        <v/>
      </c>
      <c r="AA52" s="10" t="str">
        <f t="shared" si="5"/>
        <v/>
      </c>
      <c r="AB52" s="10" t="str">
        <f t="shared" si="6"/>
        <v/>
      </c>
      <c r="AC52" s="10" t="str">
        <f t="shared" si="7"/>
        <v/>
      </c>
      <c r="AD52" s="10" t="str">
        <f t="shared" si="8"/>
        <v/>
      </c>
      <c r="AE52" s="10" t="str">
        <f t="shared" si="9"/>
        <v/>
      </c>
      <c r="AF52" s="10" t="str">
        <f t="shared" si="10"/>
        <v/>
      </c>
      <c r="AG52" s="10">
        <f t="shared" si="11"/>
        <v>0</v>
      </c>
      <c r="AH52" s="10" t="str">
        <f t="shared" si="12"/>
        <v/>
      </c>
      <c r="AI52" s="13" t="str">
        <f t="shared" si="13"/>
        <v>31</v>
      </c>
      <c r="AJ52" s="11">
        <f t="shared" si="14"/>
        <v>31</v>
      </c>
    </row>
    <row r="53" spans="1:36" x14ac:dyDescent="0.25">
      <c r="A53" s="1">
        <v>35</v>
      </c>
      <c r="B53" s="4">
        <v>48</v>
      </c>
      <c r="C53" s="9" t="s">
        <v>144</v>
      </c>
      <c r="D53" s="9" t="s">
        <v>120</v>
      </c>
      <c r="E53" s="9" t="s">
        <v>60</v>
      </c>
      <c r="F53" s="9">
        <v>3533804367</v>
      </c>
      <c r="G53" s="9" t="s">
        <v>35</v>
      </c>
      <c r="H53" s="27"/>
      <c r="I53" s="6">
        <v>10</v>
      </c>
      <c r="J53" s="6">
        <v>10</v>
      </c>
      <c r="K53" s="27"/>
      <c r="L53" s="7">
        <f t="shared" si="15"/>
        <v>0</v>
      </c>
      <c r="M53" s="8" t="str">
        <f>IF(J53=4,RANK(L53,$AA$19:$AA$403,0)+COUNTIF($AA$1:AA52,AA53),"")&amp;IF(J53=5,RANK(L53,$AB$19:$AB$403,0)+COUNTIF($AB$1:AB52,AB53),"")&amp;IF(J53=6,RANK(L53,$AC$19:$AC$403,0)+COUNTIF($AC$1:AC52,AC53),"")&amp;IF(J53=7,RANK(L53,$AD$19:$AD$403,0)+COUNTIF($AD$1:AD52,AD53),"")&amp;IF(J53=8,RANK(L53,$AE$19:$AE$403,0)+COUNTIF($AE$1:AE52,AE53),"")&amp;IF(J53=9,RANK(L53,$AF$19:$AF$403,0)+COUNTIF($AF$1:AF52,AF53),"")&amp;IF(J53=10,RANK(L53,$AG$19:$AG$403,0)+COUNTIF($AG$1:AG52,AG53),"")&amp;IF(J53=11,RANK(L53,$AH$19:$AH$403,0)+COUNTIF($AH$1:AH52,AH53),"")</f>
        <v>35</v>
      </c>
      <c r="N53" s="9" t="s">
        <v>69</v>
      </c>
      <c r="Z53" s="10" t="str">
        <f t="shared" si="4"/>
        <v/>
      </c>
      <c r="AA53" s="10" t="str">
        <f t="shared" si="5"/>
        <v/>
      </c>
      <c r="AB53" s="10" t="str">
        <f t="shared" si="6"/>
        <v/>
      </c>
      <c r="AC53" s="10" t="str">
        <f t="shared" si="7"/>
        <v/>
      </c>
      <c r="AD53" s="10" t="str">
        <f t="shared" si="8"/>
        <v/>
      </c>
      <c r="AE53" s="10" t="str">
        <f t="shared" si="9"/>
        <v/>
      </c>
      <c r="AF53" s="10" t="str">
        <f t="shared" si="10"/>
        <v/>
      </c>
      <c r="AG53" s="10">
        <f t="shared" si="11"/>
        <v>0</v>
      </c>
      <c r="AH53" s="10" t="str">
        <f t="shared" si="12"/>
        <v/>
      </c>
      <c r="AI53" s="13" t="str">
        <f t="shared" si="13"/>
        <v>31</v>
      </c>
      <c r="AJ53" s="11">
        <f t="shared" si="14"/>
        <v>31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19:L53">
    <cfRule type="cellIs" dxfId="2" priority="1" operator="greater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60"/>
  <sheetViews>
    <sheetView zoomScale="90" zoomScaleNormal="90" workbookViewId="0">
      <selection activeCell="A18" sqref="A18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0"/>
      <c r="B6" s="31"/>
      <c r="C6" s="28" t="s">
        <v>14</v>
      </c>
      <c r="D6" s="34"/>
      <c r="E6" s="34"/>
      <c r="F6" s="34"/>
      <c r="G6" s="29"/>
      <c r="H6" s="35" t="s">
        <v>15</v>
      </c>
      <c r="I6" s="37" t="s">
        <v>16</v>
      </c>
      <c r="J6" s="38"/>
    </row>
    <row r="7" spans="1:36" ht="15" customHeight="1" x14ac:dyDescent="0.25">
      <c r="A7" s="32"/>
      <c r="B7" s="33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6"/>
      <c r="I7" s="39" t="s">
        <v>22</v>
      </c>
      <c r="J7" s="40"/>
    </row>
    <row r="8" spans="1:36" x14ac:dyDescent="0.25">
      <c r="A8" s="15">
        <v>4</v>
      </c>
      <c r="B8" s="16" t="s">
        <v>23</v>
      </c>
      <c r="C8" s="17">
        <f>COUNTIF(J19:J928,4)</f>
        <v>0</v>
      </c>
      <c r="D8" s="17">
        <f>COUNTIF($Z$19:$Z$928,5)</f>
        <v>0</v>
      </c>
      <c r="E8" s="17">
        <f>COUNTIF($Z$19:$Z$928,104)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COUNTIF(J19:J929,5)</f>
        <v>0</v>
      </c>
      <c r="D9" s="17">
        <f>COUNTIF($Z$19:$Z$928,6)</f>
        <v>0</v>
      </c>
      <c r="E9" s="17">
        <f>COUNTIF($Z$19:$Z$928,105)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COUNTIF(J19:J930,6)</f>
        <v>0</v>
      </c>
      <c r="D10" s="17">
        <f>COUNTIF($Z$19:$Z$928,7)</f>
        <v>0</v>
      </c>
      <c r="E10" s="17">
        <f>COUNTIF($Z$19:$Z$928,106)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COUNTIF(J19:J931,7)</f>
        <v>0</v>
      </c>
      <c r="D11" s="17">
        <f>COUNTIF($Z$19:$Z$928,8)</f>
        <v>0</v>
      </c>
      <c r="E11" s="17">
        <f>COUNTIF($Z$19:$Z$928,107)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COUNTIF(J19:J932,8)</f>
        <v>0</v>
      </c>
      <c r="D12" s="17">
        <f>COUNTIF($Z$19:$Z$928,9)</f>
        <v>0</v>
      </c>
      <c r="E12" s="17">
        <f>COUNTIF($Z$19:$Z$928,108)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COUNTIF(J19:J933,9)</f>
        <v>0</v>
      </c>
      <c r="D13" s="17">
        <f>COUNTIF($Z$19:$Z$928,10)</f>
        <v>0</v>
      </c>
      <c r="E13" s="17">
        <f>COUNTIF($Z$19:$Z$928,109)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COUNTIF(J19:J934,10)</f>
        <v>0</v>
      </c>
      <c r="D14" s="17">
        <f>COUNTIF($Z$19:$Z$928,11)</f>
        <v>0</v>
      </c>
      <c r="E14" s="17">
        <f>COUNTIF($Z$19:$Z$928,110)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COUNTIF(J19:J935,11)</f>
        <v>42</v>
      </c>
      <c r="D15" s="17">
        <f>COUNTIF($Z$19:$Z$928,12)</f>
        <v>2</v>
      </c>
      <c r="E15" s="17">
        <f>COUNTIF($Z$19:$Z$928,111)</f>
        <v>0</v>
      </c>
      <c r="F15" s="17">
        <f t="shared" si="2"/>
        <v>2</v>
      </c>
      <c r="G15" s="15">
        <f t="shared" si="0"/>
        <v>40</v>
      </c>
      <c r="H15" s="21">
        <v>55</v>
      </c>
      <c r="I15" s="22"/>
      <c r="J15" s="19">
        <f t="shared" si="1"/>
        <v>19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19</v>
      </c>
    </row>
    <row r="16" spans="1:36" x14ac:dyDescent="0.25">
      <c r="A16" s="28" t="s">
        <v>24</v>
      </c>
      <c r="B16" s="29"/>
      <c r="C16" s="17">
        <f>SUM(C8:C15)</f>
        <v>42</v>
      </c>
      <c r="D16" s="17">
        <f>COUNTIF($N$19:$N$22,"победитель")</f>
        <v>2</v>
      </c>
      <c r="E16" s="17">
        <f>COUNTIF($N$19:$N$22,"призер")</f>
        <v>0</v>
      </c>
      <c r="F16" s="17">
        <f t="shared" si="2"/>
        <v>2</v>
      </c>
      <c r="G16" s="23">
        <f>SUM(G8:G15)</f>
        <v>40</v>
      </c>
      <c r="H16" s="24"/>
      <c r="I16" s="25"/>
      <c r="J16" s="26">
        <f>SUM(J8:J15)</f>
        <v>19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145</v>
      </c>
      <c r="D19" s="9" t="s">
        <v>146</v>
      </c>
      <c r="E19" s="9" t="s">
        <v>90</v>
      </c>
      <c r="F19" s="9">
        <v>520635052</v>
      </c>
      <c r="G19" s="9" t="s">
        <v>28</v>
      </c>
      <c r="H19" s="5"/>
      <c r="I19" s="6">
        <v>11</v>
      </c>
      <c r="J19" s="6">
        <v>11</v>
      </c>
      <c r="K19" s="9">
        <v>31</v>
      </c>
      <c r="L19" s="7">
        <f>K19*100/(IF(J19=$A$8,$H$8,IF(J19=$A$9,$H$9,IF(J19=$A$10,$H$10,IF(J19=$A$11,$H$11,IF(J19=$A$12,$H$12,IF(J19=$A$13,$H$13,IF(J19=$A$14,$H$14,$H$15))))))))</f>
        <v>56.363636363636367</v>
      </c>
      <c r="M19" s="8" t="str">
        <f>IF(J19=4,RANK(L19,$AA$19:$AA$403,0)+COUNTIF($AA$1:AA18,AA19),"")&amp;IF(J19=5,RANK(L19,$AB$19:$AB$403,0)+COUNTIF($AB$1:AB18,AB19),"")&amp;IF(J19=6,RANK(L19,$AC$19:$AC$403,0)+COUNTIF($AC$1:AC18,AC19),"")&amp;IF(J19=7,RANK(L19,$AD$19:$AD$403,0)+COUNTIF($AD$1:AD18,AD19),"")&amp;IF(J19=8,RANK(L19,$AE$19:$AE$403,0)+COUNTIF($AE$1:AE18,AE19),"")&amp;IF(J19=9,RANK(L19,$AF$19:$AF$403,0)+COUNTIF($AF$1:AF18,AF19),"")&amp;IF(J19=10,RANK(L19,$AG$19:$AG$403,0)+COUNTIF($AG$1:AG18,AG19),"")&amp;IF(J19=11,RANK(L19,$AH$19:$AH$403,0)+COUNTIF($AH$1:AH18,AH19),"")</f>
        <v>1</v>
      </c>
      <c r="N19" s="9" t="s">
        <v>66</v>
      </c>
      <c r="Z19" s="10">
        <f>IF(N19="победитель",1+J19,IF(N19="призер",100+J19,""))</f>
        <v>12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 t="str">
        <f>IF(J19=7,L19,"")</f>
        <v/>
      </c>
      <c r="AE19" s="10" t="str">
        <f>IF(J19=8,L19,"")</f>
        <v/>
      </c>
      <c r="AF19" s="10" t="str">
        <f>IF(J19=9,L19,"")</f>
        <v/>
      </c>
      <c r="AG19" s="10" t="str">
        <f>IF(J19=10,L19,"")</f>
        <v/>
      </c>
      <c r="AH19" s="10">
        <f>IF(J19=11,L19,"")</f>
        <v>56.363636363636367</v>
      </c>
      <c r="AI19" s="13" t="str">
        <f>IF(J19=4,RANK(L19,$AA$19:$AA$403,0),"")&amp;IF(J19=5,RANK(L19,$AB$19:$AB$403,0),"")&amp;IF(J19=6,RANK(L19,$AC$19:$AC$403,0),"")&amp;IF(J19=7,RANK(L19,$AD$19:$AD$403,0),"")&amp;IF(J19=8,RANK(L19,$AE$19:$AE$403,0),"")&amp;IF(J19=9,RANK(L19,$AF$19:$AF$403,0),"")&amp;IF(J19=10,RANK(L19,$AG$19:$AG$403,0),"")&amp;IF(J19=11,RANK(L19,$AH$19:$AH$403,0)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147</v>
      </c>
      <c r="D20" s="9" t="s">
        <v>138</v>
      </c>
      <c r="E20" s="9" t="s">
        <v>100</v>
      </c>
      <c r="F20" s="9">
        <v>3785034342</v>
      </c>
      <c r="G20" s="9" t="s">
        <v>35</v>
      </c>
      <c r="H20" s="27"/>
      <c r="I20" s="6">
        <v>11</v>
      </c>
      <c r="J20" s="6">
        <v>11</v>
      </c>
      <c r="K20" s="9">
        <v>31</v>
      </c>
      <c r="L20" s="7">
        <f>K20*100/(IF(J20=$A$8,$H$8,IF(J20=$A$9,$H$9,IF(J20=$A$10,$H$10,IF(J20=$A$11,$H$11,IF(J20=$A$12,$H$12,IF(J20=$A$13,$H$13,IF(J20=$A$14,$H$14,$H$15))))))))</f>
        <v>56.363636363636367</v>
      </c>
      <c r="M20" s="8" t="str">
        <f>IF(J20=4,RANK(L20,$AA$19:$AA$403,0)+COUNTIF($AA$1:AA19,AA20),"")&amp;IF(J20=5,RANK(L20,$AB$19:$AB$403,0)+COUNTIF($AB$1:AB19,AB20),"")&amp;IF(J20=6,RANK(L20,$AC$19:$AC$403,0)+COUNTIF($AC$1:AC19,AC20),"")&amp;IF(J20=7,RANK(L20,$AD$19:$AD$403,0)+COUNTIF($AD$1:AD19,AD20),"")&amp;IF(J20=8,RANK(L20,$AE$19:$AE$403,0)+COUNTIF($AE$1:AE19,AE20),"")&amp;IF(J20=9,RANK(L20,$AF$19:$AF$403,0)+COUNTIF($AF$1:AF19,AF20),"")&amp;IF(J20=10,RANK(L20,$AG$19:$AG$403,0)+COUNTIF($AG$1:AG19,AG20),"")&amp;IF(J20=11,RANK(L20,$AH$19:$AH$403,0)+COUNTIF($AH$1:AH19,AH20),"")</f>
        <v>2</v>
      </c>
      <c r="N20" s="9" t="s">
        <v>66</v>
      </c>
      <c r="Z20" s="10">
        <f t="shared" ref="Z20:Z60" si="4">IF(N20="победитель",1+J20,IF(N20="призер",100+J20,""))</f>
        <v>12</v>
      </c>
      <c r="AA20" s="10" t="str">
        <f t="shared" ref="AA20:AA60" si="5">IF(J20=4,L20,"")</f>
        <v/>
      </c>
      <c r="AB20" s="10" t="str">
        <f t="shared" ref="AB20:AB60" si="6">IF(J20=5,L20,"")</f>
        <v/>
      </c>
      <c r="AC20" s="10" t="str">
        <f t="shared" ref="AC20:AC60" si="7">IF(J20=6,L20,"")</f>
        <v/>
      </c>
      <c r="AD20" s="10" t="str">
        <f t="shared" ref="AD20:AD60" si="8">IF(J20=7,L20,"")</f>
        <v/>
      </c>
      <c r="AE20" s="10" t="str">
        <f t="shared" ref="AE20:AE60" si="9">IF(J20=8,L20,"")</f>
        <v/>
      </c>
      <c r="AF20" s="10" t="str">
        <f t="shared" ref="AF20:AF60" si="10">IF(J20=9,L20,"")</f>
        <v/>
      </c>
      <c r="AG20" s="10" t="str">
        <f t="shared" ref="AG20:AG60" si="11">IF(J20=10,L20,"")</f>
        <v/>
      </c>
      <c r="AH20" s="10">
        <f t="shared" ref="AH20:AH60" si="12">IF(J20=11,L20,"")</f>
        <v>56.363636363636367</v>
      </c>
      <c r="AI20" s="13" t="str">
        <f t="shared" ref="AI20:AI60" si="13">IF(J20=4,RANK(L20,$AA$19:$AA$403,0),"")&amp;IF(J20=5,RANK(L20,$AB$19:$AB$403,0),"")&amp;IF(J20=6,RANK(L20,$AC$19:$AC$403,0),"")&amp;IF(J20=7,RANK(L20,$AD$19:$AD$403,0),"")&amp;IF(J20=8,RANK(L20,$AE$19:$AE$403,0),"")&amp;IF(J20=9,RANK(L20,$AF$19:$AF$403,0),"")&amp;IF(J20=10,RANK(L20,$AG$19:$AG$403,0),"")&amp;IF(J20=11,RANK(L20,$AH$19:$AH$403,0),"")</f>
        <v>1</v>
      </c>
      <c r="AJ20" s="11">
        <f t="shared" ref="AJ20:AJ60" si="14">AI20+1-1</f>
        <v>1</v>
      </c>
    </row>
    <row r="21" spans="1:36" x14ac:dyDescent="0.25">
      <c r="A21" s="1">
        <v>3</v>
      </c>
      <c r="B21" s="4">
        <v>48</v>
      </c>
      <c r="C21" s="9" t="s">
        <v>148</v>
      </c>
      <c r="D21" s="9" t="s">
        <v>149</v>
      </c>
      <c r="E21" s="9" t="s">
        <v>88</v>
      </c>
      <c r="F21" s="9">
        <v>4057505493</v>
      </c>
      <c r="G21" s="9" t="s">
        <v>35</v>
      </c>
      <c r="H21" s="27"/>
      <c r="I21" s="6">
        <v>11</v>
      </c>
      <c r="J21" s="6">
        <v>11</v>
      </c>
      <c r="K21" s="9">
        <v>25</v>
      </c>
      <c r="L21" s="7">
        <f t="shared" ref="L21:L60" si="15">K21*100/(IF(J21=$A$8,$H$8,IF(J21=$A$9,$H$9,IF(J21=$A$10,$H$10,IF(J21=$A$11,$H$11,IF(J21=$A$12,$H$12,IF(J21=$A$13,$H$13,IF(J21=$A$14,$H$14,$H$15))))))))</f>
        <v>45.454545454545453</v>
      </c>
      <c r="M21" s="8" t="str">
        <f>IF(J21=4,RANK(L21,$AA$19:$AA$403,0)+COUNTIF($AA$1:AA20,AA21),"")&amp;IF(J21=5,RANK(L21,$AB$19:$AB$403,0)+COUNTIF($AB$1:AB20,AB21),"")&amp;IF(J21=6,RANK(L21,$AC$19:$AC$403,0)+COUNTIF($AC$1:AC20,AC21),"")&amp;IF(J21=7,RANK(L21,$AD$19:$AD$403,0)+COUNTIF($AD$1:AD20,AD21),"")&amp;IF(J21=8,RANK(L21,$AE$19:$AE$403,0)+COUNTIF($AE$1:AE20,AE21),"")&amp;IF(J21=9,RANK(L21,$AF$19:$AF$403,0)+COUNTIF($AF$1:AF20,AF21),"")&amp;IF(J21=10,RANK(L21,$AG$19:$AG$403,0)+COUNTIF($AG$1:AG20,AG21),"")&amp;IF(J21=11,RANK(L21,$AH$19:$AH$403,0)+COUNTIF($AH$1:AH20,AH21),"")</f>
        <v>3</v>
      </c>
      <c r="N21" s="9" t="s">
        <v>68</v>
      </c>
      <c r="Z21" s="10" t="str">
        <f t="shared" si="4"/>
        <v/>
      </c>
      <c r="AA21" s="10" t="str">
        <f t="shared" si="5"/>
        <v/>
      </c>
      <c r="AB21" s="10" t="str">
        <f t="shared" si="6"/>
        <v/>
      </c>
      <c r="AC21" s="10" t="str">
        <f t="shared" si="7"/>
        <v/>
      </c>
      <c r="AD21" s="10" t="str">
        <f t="shared" si="8"/>
        <v/>
      </c>
      <c r="AE21" s="10" t="str">
        <f t="shared" si="9"/>
        <v/>
      </c>
      <c r="AF21" s="10" t="str">
        <f t="shared" si="10"/>
        <v/>
      </c>
      <c r="AG21" s="10" t="str">
        <f t="shared" si="11"/>
        <v/>
      </c>
      <c r="AH21" s="10">
        <f t="shared" si="12"/>
        <v>45.454545454545453</v>
      </c>
      <c r="AI21" s="13" t="str">
        <f t="shared" si="13"/>
        <v>3</v>
      </c>
      <c r="AJ21" s="11">
        <f t="shared" si="14"/>
        <v>3</v>
      </c>
    </row>
    <row r="22" spans="1:36" x14ac:dyDescent="0.25">
      <c r="A22" s="1">
        <v>4</v>
      </c>
      <c r="B22" s="4">
        <v>48</v>
      </c>
      <c r="C22" s="9" t="s">
        <v>137</v>
      </c>
      <c r="D22" s="9" t="s">
        <v>150</v>
      </c>
      <c r="E22" s="9" t="s">
        <v>151</v>
      </c>
      <c r="F22" s="9">
        <v>1634246960</v>
      </c>
      <c r="G22" s="9" t="s">
        <v>45</v>
      </c>
      <c r="H22" s="27"/>
      <c r="I22" s="6">
        <v>11</v>
      </c>
      <c r="J22" s="6">
        <v>11</v>
      </c>
      <c r="K22" s="9">
        <v>22</v>
      </c>
      <c r="L22" s="7">
        <f t="shared" si="15"/>
        <v>40</v>
      </c>
      <c r="M22" s="8" t="str">
        <f>IF(J22=4,RANK(L22,$AA$19:$AA$403,0)+COUNTIF($AA$1:AA21,AA22),"")&amp;IF(J22=5,RANK(L22,$AB$19:$AB$403,0)+COUNTIF($AB$1:AB21,AB22),"")&amp;IF(J22=6,RANK(L22,$AC$19:$AC$403,0)+COUNTIF($AC$1:AC21,AC22),"")&amp;IF(J22=7,RANK(L22,$AD$19:$AD$403,0)+COUNTIF($AD$1:AD21,AD22),"")&amp;IF(J22=8,RANK(L22,$AE$19:$AE$403,0)+COUNTIF($AE$1:AE21,AE22),"")&amp;IF(J22=9,RANK(L22,$AF$19:$AF$403,0)+COUNTIF($AF$1:AF21,AF22),"")&amp;IF(J22=10,RANK(L22,$AG$19:$AG$403,0)+COUNTIF($AG$1:AG21,AG22),"")&amp;IF(J22=11,RANK(L22,$AH$19:$AH$403,0)+COUNTIF($AH$1:AH21,AH22),"")</f>
        <v>4</v>
      </c>
      <c r="N22" s="9" t="s">
        <v>68</v>
      </c>
      <c r="Z22" s="10" t="str">
        <f t="shared" si="4"/>
        <v/>
      </c>
      <c r="AA22" s="10" t="str">
        <f t="shared" si="5"/>
        <v/>
      </c>
      <c r="AB22" s="10" t="str">
        <f t="shared" si="6"/>
        <v/>
      </c>
      <c r="AC22" s="10" t="str">
        <f t="shared" si="7"/>
        <v/>
      </c>
      <c r="AD22" s="10" t="str">
        <f t="shared" si="8"/>
        <v/>
      </c>
      <c r="AE22" s="10" t="str">
        <f t="shared" si="9"/>
        <v/>
      </c>
      <c r="AF22" s="10" t="str">
        <f t="shared" si="10"/>
        <v/>
      </c>
      <c r="AG22" s="10" t="str">
        <f t="shared" si="11"/>
        <v/>
      </c>
      <c r="AH22" s="10">
        <f t="shared" si="12"/>
        <v>40</v>
      </c>
      <c r="AI22" s="13" t="str">
        <f t="shared" si="13"/>
        <v>4</v>
      </c>
      <c r="AJ22" s="11">
        <f t="shared" si="14"/>
        <v>4</v>
      </c>
    </row>
    <row r="23" spans="1:36" x14ac:dyDescent="0.25">
      <c r="A23" s="1">
        <v>5</v>
      </c>
      <c r="B23" s="4">
        <v>48</v>
      </c>
      <c r="C23" s="9" t="s">
        <v>152</v>
      </c>
      <c r="D23" s="9" t="s">
        <v>153</v>
      </c>
      <c r="E23" s="9" t="s">
        <v>83</v>
      </c>
      <c r="F23" s="9">
        <v>1961416090</v>
      </c>
      <c r="G23" s="9" t="s">
        <v>35</v>
      </c>
      <c r="H23" s="27"/>
      <c r="I23" s="6">
        <v>11</v>
      </c>
      <c r="J23" s="6">
        <v>11</v>
      </c>
      <c r="K23" s="9">
        <v>21</v>
      </c>
      <c r="L23" s="7">
        <f t="shared" si="15"/>
        <v>38.18181818181818</v>
      </c>
      <c r="M23" s="8" t="str">
        <f>IF(J23=4,RANK(L23,$AA$19:$AA$403,0)+COUNTIF($AA$1:AA22,AA23),"")&amp;IF(J23=5,RANK(L23,$AB$19:$AB$403,0)+COUNTIF($AB$1:AB22,AB23),"")&amp;IF(J23=6,RANK(L23,$AC$19:$AC$403,0)+COUNTIF($AC$1:AC22,AC23),"")&amp;IF(J23=7,RANK(L23,$AD$19:$AD$403,0)+COUNTIF($AD$1:AD22,AD23),"")&amp;IF(J23=8,RANK(L23,$AE$19:$AE$403,0)+COUNTIF($AE$1:AE22,AE23),"")&amp;IF(J23=9,RANK(L23,$AF$19:$AF$403,0)+COUNTIF($AF$1:AF22,AF23),"")&amp;IF(J23=10,RANK(L23,$AG$19:$AG$403,0)+COUNTIF($AG$1:AG22,AG23),"")&amp;IF(J23=11,RANK(L23,$AH$19:$AH$403,0)+COUNTIF($AH$1:AH22,AH23),"")</f>
        <v>5</v>
      </c>
      <c r="N23" s="9" t="s">
        <v>68</v>
      </c>
      <c r="Z23" s="10" t="str">
        <f t="shared" si="4"/>
        <v/>
      </c>
      <c r="AA23" s="10" t="str">
        <f t="shared" si="5"/>
        <v/>
      </c>
      <c r="AB23" s="10" t="str">
        <f t="shared" si="6"/>
        <v/>
      </c>
      <c r="AC23" s="10" t="str">
        <f t="shared" si="7"/>
        <v/>
      </c>
      <c r="AD23" s="10" t="str">
        <f t="shared" si="8"/>
        <v/>
      </c>
      <c r="AE23" s="10" t="str">
        <f t="shared" si="9"/>
        <v/>
      </c>
      <c r="AF23" s="10" t="str">
        <f t="shared" si="10"/>
        <v/>
      </c>
      <c r="AG23" s="10" t="str">
        <f t="shared" si="11"/>
        <v/>
      </c>
      <c r="AH23" s="10">
        <f t="shared" si="12"/>
        <v>38.18181818181818</v>
      </c>
      <c r="AI23" s="13" t="str">
        <f t="shared" si="13"/>
        <v>5</v>
      </c>
      <c r="AJ23" s="11">
        <f t="shared" si="14"/>
        <v>5</v>
      </c>
    </row>
    <row r="24" spans="1:36" x14ac:dyDescent="0.25">
      <c r="A24" s="1">
        <v>6</v>
      </c>
      <c r="B24" s="4">
        <v>48</v>
      </c>
      <c r="C24" s="9" t="s">
        <v>154</v>
      </c>
      <c r="D24" s="9" t="s">
        <v>155</v>
      </c>
      <c r="E24" s="9" t="s">
        <v>95</v>
      </c>
      <c r="F24" s="9">
        <v>188622763</v>
      </c>
      <c r="G24" s="9" t="s">
        <v>35</v>
      </c>
      <c r="H24" s="27"/>
      <c r="I24" s="6">
        <v>11</v>
      </c>
      <c r="J24" s="6">
        <v>11</v>
      </c>
      <c r="K24" s="9">
        <v>21</v>
      </c>
      <c r="L24" s="7">
        <f t="shared" si="15"/>
        <v>38.18181818181818</v>
      </c>
      <c r="M24" s="8" t="str">
        <f>IF(J24=4,RANK(L24,$AA$19:$AA$403,0)+COUNTIF($AA$1:AA23,AA24),"")&amp;IF(J24=5,RANK(L24,$AB$19:$AB$403,0)+COUNTIF($AB$1:AB23,AB24),"")&amp;IF(J24=6,RANK(L24,$AC$19:$AC$403,0)+COUNTIF($AC$1:AC23,AC24),"")&amp;IF(J24=7,RANK(L24,$AD$19:$AD$403,0)+COUNTIF($AD$1:AD23,AD24),"")&amp;IF(J24=8,RANK(L24,$AE$19:$AE$403,0)+COUNTIF($AE$1:AE23,AE24),"")&amp;IF(J24=9,RANK(L24,$AF$19:$AF$403,0)+COUNTIF($AF$1:AF23,AF24),"")&amp;IF(J24=10,RANK(L24,$AG$19:$AG$403,0)+COUNTIF($AG$1:AG23,AG24),"")&amp;IF(J24=11,RANK(L24,$AH$19:$AH$403,0)+COUNTIF($AH$1:AH23,AH24),"")</f>
        <v>6</v>
      </c>
      <c r="N24" s="9" t="s">
        <v>68</v>
      </c>
      <c r="Z24" s="10" t="str">
        <f t="shared" si="4"/>
        <v/>
      </c>
      <c r="AA24" s="10" t="str">
        <f t="shared" si="5"/>
        <v/>
      </c>
      <c r="AB24" s="10" t="str">
        <f t="shared" si="6"/>
        <v/>
      </c>
      <c r="AC24" s="10" t="str">
        <f t="shared" si="7"/>
        <v/>
      </c>
      <c r="AD24" s="10" t="str">
        <f t="shared" si="8"/>
        <v/>
      </c>
      <c r="AE24" s="10" t="str">
        <f t="shared" si="9"/>
        <v/>
      </c>
      <c r="AF24" s="10" t="str">
        <f t="shared" si="10"/>
        <v/>
      </c>
      <c r="AG24" s="10" t="str">
        <f t="shared" si="11"/>
        <v/>
      </c>
      <c r="AH24" s="10">
        <f t="shared" si="12"/>
        <v>38.18181818181818</v>
      </c>
      <c r="AI24" s="13" t="str">
        <f t="shared" si="13"/>
        <v>5</v>
      </c>
      <c r="AJ24" s="11">
        <f t="shared" si="14"/>
        <v>5</v>
      </c>
    </row>
    <row r="25" spans="1:36" x14ac:dyDescent="0.25">
      <c r="A25" s="1">
        <v>7</v>
      </c>
      <c r="B25" s="4">
        <v>48</v>
      </c>
      <c r="C25" s="9" t="s">
        <v>156</v>
      </c>
      <c r="D25" s="9" t="s">
        <v>157</v>
      </c>
      <c r="E25" s="9" t="s">
        <v>85</v>
      </c>
      <c r="F25" s="9">
        <v>3548779243</v>
      </c>
      <c r="G25" s="9" t="s">
        <v>35</v>
      </c>
      <c r="H25" s="27"/>
      <c r="I25" s="6">
        <v>11</v>
      </c>
      <c r="J25" s="6">
        <v>11</v>
      </c>
      <c r="K25" s="9">
        <v>19</v>
      </c>
      <c r="L25" s="7">
        <f t="shared" si="15"/>
        <v>34.545454545454547</v>
      </c>
      <c r="M25" s="8" t="str">
        <f>IF(J25=4,RANK(L25,$AA$19:$AA$403,0)+COUNTIF($AA$1:AA24,AA25),"")&amp;IF(J25=5,RANK(L25,$AB$19:$AB$403,0)+COUNTIF($AB$1:AB24,AB25),"")&amp;IF(J25=6,RANK(L25,$AC$19:$AC$403,0)+COUNTIF($AC$1:AC24,AC25),"")&amp;IF(J25=7,RANK(L25,$AD$19:$AD$403,0)+COUNTIF($AD$1:AD24,AD25),"")&amp;IF(J25=8,RANK(L25,$AE$19:$AE$403,0)+COUNTIF($AE$1:AE24,AE25),"")&amp;IF(J25=9,RANK(L25,$AF$19:$AF$403,0)+COUNTIF($AF$1:AF24,AF25),"")&amp;IF(J25=10,RANK(L25,$AG$19:$AG$403,0)+COUNTIF($AG$1:AG24,AG25),"")&amp;IF(J25=11,RANK(L25,$AH$19:$AH$403,0)+COUNTIF($AH$1:AH24,AH25),"")</f>
        <v>7</v>
      </c>
      <c r="N25" s="9" t="s">
        <v>68</v>
      </c>
      <c r="Z25" s="10" t="str">
        <f t="shared" si="4"/>
        <v/>
      </c>
      <c r="AA25" s="10" t="str">
        <f t="shared" si="5"/>
        <v/>
      </c>
      <c r="AB25" s="10" t="str">
        <f t="shared" si="6"/>
        <v/>
      </c>
      <c r="AC25" s="10" t="str">
        <f t="shared" si="7"/>
        <v/>
      </c>
      <c r="AD25" s="10" t="str">
        <f t="shared" si="8"/>
        <v/>
      </c>
      <c r="AE25" s="10" t="str">
        <f t="shared" si="9"/>
        <v/>
      </c>
      <c r="AF25" s="10" t="str">
        <f t="shared" si="10"/>
        <v/>
      </c>
      <c r="AG25" s="10" t="str">
        <f t="shared" si="11"/>
        <v/>
      </c>
      <c r="AH25" s="10">
        <f t="shared" si="12"/>
        <v>34.545454545454547</v>
      </c>
      <c r="AI25" s="13" t="str">
        <f t="shared" si="13"/>
        <v>7</v>
      </c>
      <c r="AJ25" s="11">
        <f t="shared" si="14"/>
        <v>7</v>
      </c>
    </row>
    <row r="26" spans="1:36" x14ac:dyDescent="0.25">
      <c r="A26" s="1">
        <v>8</v>
      </c>
      <c r="B26" s="4">
        <v>48</v>
      </c>
      <c r="C26" s="9" t="s">
        <v>158</v>
      </c>
      <c r="D26" s="9" t="s">
        <v>92</v>
      </c>
      <c r="E26" s="9" t="s">
        <v>159</v>
      </c>
      <c r="F26" s="9">
        <v>3548805491</v>
      </c>
      <c r="G26" s="9" t="s">
        <v>72</v>
      </c>
      <c r="H26" s="27"/>
      <c r="I26" s="6">
        <v>11</v>
      </c>
      <c r="J26" s="6">
        <v>11</v>
      </c>
      <c r="K26" s="9">
        <v>17</v>
      </c>
      <c r="L26" s="7">
        <f t="shared" si="15"/>
        <v>30.90909090909091</v>
      </c>
      <c r="M26" s="8" t="str">
        <f>IF(J26=4,RANK(L26,$AA$19:$AA$403,0)+COUNTIF($AA$1:AA25,AA26),"")&amp;IF(J26=5,RANK(L26,$AB$19:$AB$403,0)+COUNTIF($AB$1:AB25,AB26),"")&amp;IF(J26=6,RANK(L26,$AC$19:$AC$403,0)+COUNTIF($AC$1:AC25,AC26),"")&amp;IF(J26=7,RANK(L26,$AD$19:$AD$403,0)+COUNTIF($AD$1:AD25,AD26),"")&amp;IF(J26=8,RANK(L26,$AE$19:$AE$403,0)+COUNTIF($AE$1:AE25,AE26),"")&amp;IF(J26=9,RANK(L26,$AF$19:$AF$403,0)+COUNTIF($AF$1:AF25,AF26),"")&amp;IF(J26=10,RANK(L26,$AG$19:$AG$403,0)+COUNTIF($AG$1:AG25,AG26),"")&amp;IF(J26=11,RANK(L26,$AH$19:$AH$403,0)+COUNTIF($AH$1:AH25,AH26),"")</f>
        <v>8</v>
      </c>
      <c r="N26" s="9" t="s">
        <v>68</v>
      </c>
      <c r="Z26" s="10" t="str">
        <f t="shared" si="4"/>
        <v/>
      </c>
      <c r="AA26" s="10" t="str">
        <f t="shared" si="5"/>
        <v/>
      </c>
      <c r="AB26" s="10" t="str">
        <f t="shared" si="6"/>
        <v/>
      </c>
      <c r="AC26" s="10" t="str">
        <f t="shared" si="7"/>
        <v/>
      </c>
      <c r="AD26" s="10" t="str">
        <f t="shared" si="8"/>
        <v/>
      </c>
      <c r="AE26" s="10" t="str">
        <f t="shared" si="9"/>
        <v/>
      </c>
      <c r="AF26" s="10" t="str">
        <f t="shared" si="10"/>
        <v/>
      </c>
      <c r="AG26" s="10" t="str">
        <f t="shared" si="11"/>
        <v/>
      </c>
      <c r="AH26" s="10">
        <f t="shared" si="12"/>
        <v>30.90909090909091</v>
      </c>
      <c r="AI26" s="13" t="str">
        <f t="shared" si="13"/>
        <v>8</v>
      </c>
      <c r="AJ26" s="11">
        <f t="shared" si="14"/>
        <v>8</v>
      </c>
    </row>
    <row r="27" spans="1:36" x14ac:dyDescent="0.25">
      <c r="A27" s="1">
        <v>9</v>
      </c>
      <c r="B27" s="4">
        <v>48</v>
      </c>
      <c r="C27" s="9" t="s">
        <v>160</v>
      </c>
      <c r="D27" s="9" t="s">
        <v>161</v>
      </c>
      <c r="E27" s="9" t="s">
        <v>88</v>
      </c>
      <c r="F27" s="9">
        <v>2007024598</v>
      </c>
      <c r="G27" s="9" t="s">
        <v>35</v>
      </c>
      <c r="H27" s="27"/>
      <c r="I27" s="6">
        <v>11</v>
      </c>
      <c r="J27" s="6">
        <v>11</v>
      </c>
      <c r="K27" s="9">
        <v>17</v>
      </c>
      <c r="L27" s="7">
        <f t="shared" si="15"/>
        <v>30.90909090909091</v>
      </c>
      <c r="M27" s="8" t="str">
        <f>IF(J27=4,RANK(L27,$AA$19:$AA$403,0)+COUNTIF($AA$1:AA26,AA27),"")&amp;IF(J27=5,RANK(L27,$AB$19:$AB$403,0)+COUNTIF($AB$1:AB26,AB27),"")&amp;IF(J27=6,RANK(L27,$AC$19:$AC$403,0)+COUNTIF($AC$1:AC26,AC27),"")&amp;IF(J27=7,RANK(L27,$AD$19:$AD$403,0)+COUNTIF($AD$1:AD26,AD27),"")&amp;IF(J27=8,RANK(L27,$AE$19:$AE$403,0)+COUNTIF($AE$1:AE26,AE27),"")&amp;IF(J27=9,RANK(L27,$AF$19:$AF$403,0)+COUNTIF($AF$1:AF26,AF27),"")&amp;IF(J27=10,RANK(L27,$AG$19:$AG$403,0)+COUNTIF($AG$1:AG26,AG27),"")&amp;IF(J27=11,RANK(L27,$AH$19:$AH$403,0)+COUNTIF($AH$1:AH26,AH27),"")</f>
        <v>9</v>
      </c>
      <c r="N27" s="9" t="s">
        <v>68</v>
      </c>
      <c r="Z27" s="10" t="str">
        <f t="shared" si="4"/>
        <v/>
      </c>
      <c r="AA27" s="10" t="str">
        <f t="shared" si="5"/>
        <v/>
      </c>
      <c r="AB27" s="10" t="str">
        <f t="shared" si="6"/>
        <v/>
      </c>
      <c r="AC27" s="10" t="str">
        <f t="shared" si="7"/>
        <v/>
      </c>
      <c r="AD27" s="10" t="str">
        <f t="shared" si="8"/>
        <v/>
      </c>
      <c r="AE27" s="10" t="str">
        <f t="shared" si="9"/>
        <v/>
      </c>
      <c r="AF27" s="10" t="str">
        <f t="shared" si="10"/>
        <v/>
      </c>
      <c r="AG27" s="10" t="str">
        <f t="shared" si="11"/>
        <v/>
      </c>
      <c r="AH27" s="10">
        <f t="shared" si="12"/>
        <v>30.90909090909091</v>
      </c>
      <c r="AI27" s="13" t="str">
        <f t="shared" si="13"/>
        <v>8</v>
      </c>
      <c r="AJ27" s="11">
        <f t="shared" si="14"/>
        <v>8</v>
      </c>
    </row>
    <row r="28" spans="1:36" x14ac:dyDescent="0.25">
      <c r="A28" s="1">
        <v>10</v>
      </c>
      <c r="B28" s="4">
        <v>48</v>
      </c>
      <c r="C28" s="9" t="s">
        <v>162</v>
      </c>
      <c r="D28" s="9" t="s">
        <v>40</v>
      </c>
      <c r="E28" s="9" t="s">
        <v>127</v>
      </c>
      <c r="F28" s="9">
        <v>1896810080</v>
      </c>
      <c r="G28" s="9" t="s">
        <v>72</v>
      </c>
      <c r="H28" s="27"/>
      <c r="I28" s="6">
        <v>11</v>
      </c>
      <c r="J28" s="6">
        <v>11</v>
      </c>
      <c r="K28" s="9">
        <v>16</v>
      </c>
      <c r="L28" s="7">
        <f t="shared" si="15"/>
        <v>29.09090909090909</v>
      </c>
      <c r="M28" s="8" t="str">
        <f>IF(J28=4,RANK(L28,$AA$19:$AA$403,0)+COUNTIF($AA$1:AA27,AA28),"")&amp;IF(J28=5,RANK(L28,$AB$19:$AB$403,0)+COUNTIF($AB$1:AB27,AB28),"")&amp;IF(J28=6,RANK(L28,$AC$19:$AC$403,0)+COUNTIF($AC$1:AC27,AC28),"")&amp;IF(J28=7,RANK(L28,$AD$19:$AD$403,0)+COUNTIF($AD$1:AD27,AD28),"")&amp;IF(J28=8,RANK(L28,$AE$19:$AE$403,0)+COUNTIF($AE$1:AE27,AE28),"")&amp;IF(J28=9,RANK(L28,$AF$19:$AF$403,0)+COUNTIF($AF$1:AF27,AF28),"")&amp;IF(J28=10,RANK(L28,$AG$19:$AG$403,0)+COUNTIF($AG$1:AG27,AG28),"")&amp;IF(J28=11,RANK(L28,$AH$19:$AH$403,0)+COUNTIF($AH$1:AH27,AH28),"")</f>
        <v>10</v>
      </c>
      <c r="N28" s="9" t="s">
        <v>68</v>
      </c>
      <c r="Z28" s="10" t="str">
        <f t="shared" si="4"/>
        <v/>
      </c>
      <c r="AA28" s="10" t="str">
        <f t="shared" si="5"/>
        <v/>
      </c>
      <c r="AB28" s="10" t="str">
        <f t="shared" si="6"/>
        <v/>
      </c>
      <c r="AC28" s="10" t="str">
        <f t="shared" si="7"/>
        <v/>
      </c>
      <c r="AD28" s="10" t="str">
        <f t="shared" si="8"/>
        <v/>
      </c>
      <c r="AE28" s="10" t="str">
        <f t="shared" si="9"/>
        <v/>
      </c>
      <c r="AF28" s="10" t="str">
        <f t="shared" si="10"/>
        <v/>
      </c>
      <c r="AG28" s="10" t="str">
        <f t="shared" si="11"/>
        <v/>
      </c>
      <c r="AH28" s="10">
        <f t="shared" si="12"/>
        <v>29.09090909090909</v>
      </c>
      <c r="AI28" s="13" t="str">
        <f t="shared" si="13"/>
        <v>10</v>
      </c>
      <c r="AJ28" s="11">
        <f t="shared" si="14"/>
        <v>10</v>
      </c>
    </row>
    <row r="29" spans="1:36" x14ac:dyDescent="0.25">
      <c r="A29" s="1">
        <v>11</v>
      </c>
      <c r="B29" s="4">
        <v>48</v>
      </c>
      <c r="C29" s="9" t="s">
        <v>163</v>
      </c>
      <c r="D29" s="9" t="s">
        <v>138</v>
      </c>
      <c r="E29" s="9" t="s">
        <v>164</v>
      </c>
      <c r="F29" s="9">
        <v>2559253368</v>
      </c>
      <c r="G29" s="9" t="s">
        <v>72</v>
      </c>
      <c r="H29" s="27"/>
      <c r="I29" s="6">
        <v>11</v>
      </c>
      <c r="J29" s="6">
        <v>11</v>
      </c>
      <c r="K29" s="9">
        <v>15</v>
      </c>
      <c r="L29" s="7">
        <f t="shared" si="15"/>
        <v>27.272727272727273</v>
      </c>
      <c r="M29" s="8" t="str">
        <f>IF(J29=4,RANK(L29,$AA$19:$AA$403,0)+COUNTIF($AA$1:AA28,AA29),"")&amp;IF(J29=5,RANK(L29,$AB$19:$AB$403,0)+COUNTIF($AB$1:AB28,AB29),"")&amp;IF(J29=6,RANK(L29,$AC$19:$AC$403,0)+COUNTIF($AC$1:AC28,AC29),"")&amp;IF(J29=7,RANK(L29,$AD$19:$AD$403,0)+COUNTIF($AD$1:AD28,AD29),"")&amp;IF(J29=8,RANK(L29,$AE$19:$AE$403,0)+COUNTIF($AE$1:AE28,AE29),"")&amp;IF(J29=9,RANK(L29,$AF$19:$AF$403,0)+COUNTIF($AF$1:AF28,AF29),"")&amp;IF(J29=10,RANK(L29,$AG$19:$AG$403,0)+COUNTIF($AG$1:AG28,AG29),"")&amp;IF(J29=11,RANK(L29,$AH$19:$AH$403,0)+COUNTIF($AH$1:AH28,AH29),"")</f>
        <v>11</v>
      </c>
      <c r="N29" s="9" t="s">
        <v>68</v>
      </c>
      <c r="Z29" s="10" t="str">
        <f t="shared" si="4"/>
        <v/>
      </c>
      <c r="AA29" s="10" t="str">
        <f t="shared" si="5"/>
        <v/>
      </c>
      <c r="AB29" s="10" t="str">
        <f t="shared" si="6"/>
        <v/>
      </c>
      <c r="AC29" s="10" t="str">
        <f t="shared" si="7"/>
        <v/>
      </c>
      <c r="AD29" s="10" t="str">
        <f t="shared" si="8"/>
        <v/>
      </c>
      <c r="AE29" s="10" t="str">
        <f t="shared" si="9"/>
        <v/>
      </c>
      <c r="AF29" s="10" t="str">
        <f t="shared" si="10"/>
        <v/>
      </c>
      <c r="AG29" s="10" t="str">
        <f t="shared" si="11"/>
        <v/>
      </c>
      <c r="AH29" s="10">
        <f t="shared" si="12"/>
        <v>27.272727272727273</v>
      </c>
      <c r="AI29" s="13" t="str">
        <f t="shared" si="13"/>
        <v>11</v>
      </c>
      <c r="AJ29" s="11">
        <f t="shared" si="14"/>
        <v>11</v>
      </c>
    </row>
    <row r="30" spans="1:36" x14ac:dyDescent="0.25">
      <c r="A30" s="1">
        <v>12</v>
      </c>
      <c r="B30" s="4">
        <v>48</v>
      </c>
      <c r="C30" s="9" t="s">
        <v>165</v>
      </c>
      <c r="D30" s="9" t="s">
        <v>166</v>
      </c>
      <c r="E30" s="9" t="s">
        <v>44</v>
      </c>
      <c r="F30" s="9">
        <v>2880682615</v>
      </c>
      <c r="G30" s="9" t="s">
        <v>35</v>
      </c>
      <c r="H30" s="27"/>
      <c r="I30" s="6">
        <v>11</v>
      </c>
      <c r="J30" s="6">
        <v>11</v>
      </c>
      <c r="K30" s="9">
        <v>14</v>
      </c>
      <c r="L30" s="7">
        <f t="shared" si="15"/>
        <v>25.454545454545453</v>
      </c>
      <c r="M30" s="8" t="str">
        <f>IF(J30=4,RANK(L30,$AA$19:$AA$403,0)+COUNTIF($AA$1:AA29,AA30),"")&amp;IF(J30=5,RANK(L30,$AB$19:$AB$403,0)+COUNTIF($AB$1:AB29,AB30),"")&amp;IF(J30=6,RANK(L30,$AC$19:$AC$403,0)+COUNTIF($AC$1:AC29,AC30),"")&amp;IF(J30=7,RANK(L30,$AD$19:$AD$403,0)+COUNTIF($AD$1:AD29,AD30),"")&amp;IF(J30=8,RANK(L30,$AE$19:$AE$403,0)+COUNTIF($AE$1:AE29,AE30),"")&amp;IF(J30=9,RANK(L30,$AF$19:$AF$403,0)+COUNTIF($AF$1:AF29,AF30),"")&amp;IF(J30=10,RANK(L30,$AG$19:$AG$403,0)+COUNTIF($AG$1:AG29,AG30),"")&amp;IF(J30=11,RANK(L30,$AH$19:$AH$403,0)+COUNTIF($AH$1:AH29,AH30),"")</f>
        <v>12</v>
      </c>
      <c r="N30" s="9" t="s">
        <v>68</v>
      </c>
      <c r="Z30" s="10" t="str">
        <f t="shared" si="4"/>
        <v/>
      </c>
      <c r="AA30" s="10" t="str">
        <f t="shared" si="5"/>
        <v/>
      </c>
      <c r="AB30" s="10" t="str">
        <f t="shared" si="6"/>
        <v/>
      </c>
      <c r="AC30" s="10" t="str">
        <f t="shared" si="7"/>
        <v/>
      </c>
      <c r="AD30" s="10" t="str">
        <f t="shared" si="8"/>
        <v/>
      </c>
      <c r="AE30" s="10" t="str">
        <f t="shared" si="9"/>
        <v/>
      </c>
      <c r="AF30" s="10" t="str">
        <f t="shared" si="10"/>
        <v/>
      </c>
      <c r="AG30" s="10" t="str">
        <f t="shared" si="11"/>
        <v/>
      </c>
      <c r="AH30" s="10">
        <f t="shared" si="12"/>
        <v>25.454545454545453</v>
      </c>
      <c r="AI30" s="13" t="str">
        <f t="shared" si="13"/>
        <v>12</v>
      </c>
      <c r="AJ30" s="11">
        <f t="shared" si="14"/>
        <v>12</v>
      </c>
    </row>
    <row r="31" spans="1:36" x14ac:dyDescent="0.25">
      <c r="A31" s="1">
        <v>13</v>
      </c>
      <c r="B31" s="4">
        <v>48</v>
      </c>
      <c r="C31" s="9" t="s">
        <v>167</v>
      </c>
      <c r="D31" s="9" t="s">
        <v>126</v>
      </c>
      <c r="E31" s="9" t="s">
        <v>168</v>
      </c>
      <c r="F31" s="9">
        <v>663771560</v>
      </c>
      <c r="G31" s="9" t="s">
        <v>35</v>
      </c>
      <c r="H31" s="27"/>
      <c r="I31" s="6">
        <v>11</v>
      </c>
      <c r="J31" s="6">
        <v>11</v>
      </c>
      <c r="K31" s="9">
        <v>14</v>
      </c>
      <c r="L31" s="7">
        <f t="shared" si="15"/>
        <v>25.454545454545453</v>
      </c>
      <c r="M31" s="8" t="str">
        <f>IF(J31=4,RANK(L31,$AA$19:$AA$403,0)+COUNTIF($AA$1:AA30,AA31),"")&amp;IF(J31=5,RANK(L31,$AB$19:$AB$403,0)+COUNTIF($AB$1:AB30,AB31),"")&amp;IF(J31=6,RANK(L31,$AC$19:$AC$403,0)+COUNTIF($AC$1:AC30,AC31),"")&amp;IF(J31=7,RANK(L31,$AD$19:$AD$403,0)+COUNTIF($AD$1:AD30,AD31),"")&amp;IF(J31=8,RANK(L31,$AE$19:$AE$403,0)+COUNTIF($AE$1:AE30,AE31),"")&amp;IF(J31=9,RANK(L31,$AF$19:$AF$403,0)+COUNTIF($AF$1:AF30,AF31),"")&amp;IF(J31=10,RANK(L31,$AG$19:$AG$403,0)+COUNTIF($AG$1:AG30,AG31),"")&amp;IF(J31=11,RANK(L31,$AH$19:$AH$403,0)+COUNTIF($AH$1:AH30,AH31),"")</f>
        <v>13</v>
      </c>
      <c r="N31" s="9" t="s">
        <v>68</v>
      </c>
      <c r="Z31" s="10" t="str">
        <f t="shared" si="4"/>
        <v/>
      </c>
      <c r="AA31" s="10" t="str">
        <f t="shared" si="5"/>
        <v/>
      </c>
      <c r="AB31" s="10" t="str">
        <f t="shared" si="6"/>
        <v/>
      </c>
      <c r="AC31" s="10" t="str">
        <f t="shared" si="7"/>
        <v/>
      </c>
      <c r="AD31" s="10" t="str">
        <f t="shared" si="8"/>
        <v/>
      </c>
      <c r="AE31" s="10" t="str">
        <f t="shared" si="9"/>
        <v/>
      </c>
      <c r="AF31" s="10" t="str">
        <f t="shared" si="10"/>
        <v/>
      </c>
      <c r="AG31" s="10" t="str">
        <f t="shared" si="11"/>
        <v/>
      </c>
      <c r="AH31" s="10">
        <f t="shared" si="12"/>
        <v>25.454545454545453</v>
      </c>
      <c r="AI31" s="13" t="str">
        <f t="shared" si="13"/>
        <v>12</v>
      </c>
      <c r="AJ31" s="11">
        <f t="shared" si="14"/>
        <v>12</v>
      </c>
    </row>
    <row r="32" spans="1:36" x14ac:dyDescent="0.25">
      <c r="A32" s="1">
        <v>14</v>
      </c>
      <c r="B32" s="4">
        <v>48</v>
      </c>
      <c r="C32" s="9" t="s">
        <v>169</v>
      </c>
      <c r="D32" s="9" t="s">
        <v>87</v>
      </c>
      <c r="E32" s="9" t="s">
        <v>170</v>
      </c>
      <c r="F32" s="9">
        <v>4074499683</v>
      </c>
      <c r="G32" s="9" t="s">
        <v>72</v>
      </c>
      <c r="H32" s="27"/>
      <c r="I32" s="6">
        <v>11</v>
      </c>
      <c r="J32" s="6">
        <v>11</v>
      </c>
      <c r="K32" s="9">
        <v>13</v>
      </c>
      <c r="L32" s="7">
        <f t="shared" si="15"/>
        <v>23.636363636363637</v>
      </c>
      <c r="M32" s="8" t="str">
        <f>IF(J32=4,RANK(L32,$AA$19:$AA$403,0)+COUNTIF($AA$1:AA31,AA32),"")&amp;IF(J32=5,RANK(L32,$AB$19:$AB$403,0)+COUNTIF($AB$1:AB31,AB32),"")&amp;IF(J32=6,RANK(L32,$AC$19:$AC$403,0)+COUNTIF($AC$1:AC31,AC32),"")&amp;IF(J32=7,RANK(L32,$AD$19:$AD$403,0)+COUNTIF($AD$1:AD31,AD32),"")&amp;IF(J32=8,RANK(L32,$AE$19:$AE$403,0)+COUNTIF($AE$1:AE31,AE32),"")&amp;IF(J32=9,RANK(L32,$AF$19:$AF$403,0)+COUNTIF($AF$1:AF31,AF32),"")&amp;IF(J32=10,RANK(L32,$AG$19:$AG$403,0)+COUNTIF($AG$1:AG31,AG32),"")&amp;IF(J32=11,RANK(L32,$AH$19:$AH$403,0)+COUNTIF($AH$1:AH31,AH32),"")</f>
        <v>14</v>
      </c>
      <c r="N32" s="9" t="s">
        <v>68</v>
      </c>
      <c r="Z32" s="10" t="str">
        <f t="shared" si="4"/>
        <v/>
      </c>
      <c r="AA32" s="10" t="str">
        <f t="shared" si="5"/>
        <v/>
      </c>
      <c r="AB32" s="10" t="str">
        <f t="shared" si="6"/>
        <v/>
      </c>
      <c r="AC32" s="10" t="str">
        <f t="shared" si="7"/>
        <v/>
      </c>
      <c r="AD32" s="10" t="str">
        <f t="shared" si="8"/>
        <v/>
      </c>
      <c r="AE32" s="10" t="str">
        <f t="shared" si="9"/>
        <v/>
      </c>
      <c r="AF32" s="10" t="str">
        <f t="shared" si="10"/>
        <v/>
      </c>
      <c r="AG32" s="10" t="str">
        <f t="shared" si="11"/>
        <v/>
      </c>
      <c r="AH32" s="10">
        <f t="shared" si="12"/>
        <v>23.636363636363637</v>
      </c>
      <c r="AI32" s="13" t="str">
        <f t="shared" si="13"/>
        <v>14</v>
      </c>
      <c r="AJ32" s="11">
        <f t="shared" si="14"/>
        <v>14</v>
      </c>
    </row>
    <row r="33" spans="1:36" x14ac:dyDescent="0.25">
      <c r="A33" s="1">
        <v>15</v>
      </c>
      <c r="B33" s="4">
        <v>48</v>
      </c>
      <c r="C33" s="9" t="s">
        <v>171</v>
      </c>
      <c r="D33" s="9" t="s">
        <v>172</v>
      </c>
      <c r="E33" s="9" t="s">
        <v>173</v>
      </c>
      <c r="F33" s="9">
        <v>1844700379</v>
      </c>
      <c r="G33" s="9" t="s">
        <v>35</v>
      </c>
      <c r="H33" s="27"/>
      <c r="I33" s="6">
        <v>11</v>
      </c>
      <c r="J33" s="6">
        <v>11</v>
      </c>
      <c r="K33" s="9">
        <v>13</v>
      </c>
      <c r="L33" s="7">
        <f t="shared" si="15"/>
        <v>23.636363636363637</v>
      </c>
      <c r="M33" s="8" t="str">
        <f>IF(J33=4,RANK(L33,$AA$19:$AA$403,0)+COUNTIF($AA$1:AA32,AA33),"")&amp;IF(J33=5,RANK(L33,$AB$19:$AB$403,0)+COUNTIF($AB$1:AB32,AB33),"")&amp;IF(J33=6,RANK(L33,$AC$19:$AC$403,0)+COUNTIF($AC$1:AC32,AC33),"")&amp;IF(J33=7,RANK(L33,$AD$19:$AD$403,0)+COUNTIF($AD$1:AD32,AD33),"")&amp;IF(J33=8,RANK(L33,$AE$19:$AE$403,0)+COUNTIF($AE$1:AE32,AE33),"")&amp;IF(J33=9,RANK(L33,$AF$19:$AF$403,0)+COUNTIF($AF$1:AF32,AF33),"")&amp;IF(J33=10,RANK(L33,$AG$19:$AG$403,0)+COUNTIF($AG$1:AG32,AG33),"")&amp;IF(J33=11,RANK(L33,$AH$19:$AH$403,0)+COUNTIF($AH$1:AH32,AH33),"")</f>
        <v>15</v>
      </c>
      <c r="N33" s="9" t="s">
        <v>68</v>
      </c>
      <c r="Z33" s="10" t="str">
        <f t="shared" si="4"/>
        <v/>
      </c>
      <c r="AA33" s="10" t="str">
        <f t="shared" si="5"/>
        <v/>
      </c>
      <c r="AB33" s="10" t="str">
        <f t="shared" si="6"/>
        <v/>
      </c>
      <c r="AC33" s="10" t="str">
        <f t="shared" si="7"/>
        <v/>
      </c>
      <c r="AD33" s="10" t="str">
        <f t="shared" si="8"/>
        <v/>
      </c>
      <c r="AE33" s="10" t="str">
        <f t="shared" si="9"/>
        <v/>
      </c>
      <c r="AF33" s="10" t="str">
        <f t="shared" si="10"/>
        <v/>
      </c>
      <c r="AG33" s="10" t="str">
        <f t="shared" si="11"/>
        <v/>
      </c>
      <c r="AH33" s="10">
        <f t="shared" si="12"/>
        <v>23.636363636363637</v>
      </c>
      <c r="AI33" s="13" t="str">
        <f t="shared" si="13"/>
        <v>14</v>
      </c>
      <c r="AJ33" s="11">
        <f t="shared" si="14"/>
        <v>14</v>
      </c>
    </row>
    <row r="34" spans="1:36" x14ac:dyDescent="0.25">
      <c r="A34" s="1">
        <v>16</v>
      </c>
      <c r="B34" s="4">
        <v>48</v>
      </c>
      <c r="C34" s="9" t="s">
        <v>174</v>
      </c>
      <c r="D34" s="9" t="s">
        <v>97</v>
      </c>
      <c r="E34" s="9" t="s">
        <v>88</v>
      </c>
      <c r="F34" s="9">
        <v>1140357459</v>
      </c>
      <c r="G34" s="9" t="s">
        <v>35</v>
      </c>
      <c r="H34" s="27"/>
      <c r="I34" s="6">
        <v>11</v>
      </c>
      <c r="J34" s="6">
        <v>11</v>
      </c>
      <c r="K34" s="9">
        <v>13</v>
      </c>
      <c r="L34" s="7">
        <f t="shared" si="15"/>
        <v>23.636363636363637</v>
      </c>
      <c r="M34" s="8" t="str">
        <f>IF(J34=4,RANK(L34,$AA$19:$AA$403,0)+COUNTIF($AA$1:AA33,AA34),"")&amp;IF(J34=5,RANK(L34,$AB$19:$AB$403,0)+COUNTIF($AB$1:AB33,AB34),"")&amp;IF(J34=6,RANK(L34,$AC$19:$AC$403,0)+COUNTIF($AC$1:AC33,AC34),"")&amp;IF(J34=7,RANK(L34,$AD$19:$AD$403,0)+COUNTIF($AD$1:AD33,AD34),"")&amp;IF(J34=8,RANK(L34,$AE$19:$AE$403,0)+COUNTIF($AE$1:AE33,AE34),"")&amp;IF(J34=9,RANK(L34,$AF$19:$AF$403,0)+COUNTIF($AF$1:AF33,AF34),"")&amp;IF(J34=10,RANK(L34,$AG$19:$AG$403,0)+COUNTIF($AG$1:AG33,AG34),"")&amp;IF(J34=11,RANK(L34,$AH$19:$AH$403,0)+COUNTIF($AH$1:AH33,AH34),"")</f>
        <v>16</v>
      </c>
      <c r="N34" s="9" t="s">
        <v>68</v>
      </c>
      <c r="Z34" s="10" t="str">
        <f t="shared" si="4"/>
        <v/>
      </c>
      <c r="AA34" s="10" t="str">
        <f t="shared" si="5"/>
        <v/>
      </c>
      <c r="AB34" s="10" t="str">
        <f t="shared" si="6"/>
        <v/>
      </c>
      <c r="AC34" s="10" t="str">
        <f t="shared" si="7"/>
        <v/>
      </c>
      <c r="AD34" s="10" t="str">
        <f t="shared" si="8"/>
        <v/>
      </c>
      <c r="AE34" s="10" t="str">
        <f t="shared" si="9"/>
        <v/>
      </c>
      <c r="AF34" s="10" t="str">
        <f t="shared" si="10"/>
        <v/>
      </c>
      <c r="AG34" s="10" t="str">
        <f t="shared" si="11"/>
        <v/>
      </c>
      <c r="AH34" s="10">
        <f t="shared" si="12"/>
        <v>23.636363636363637</v>
      </c>
      <c r="AI34" s="13" t="str">
        <f t="shared" si="13"/>
        <v>14</v>
      </c>
      <c r="AJ34" s="11">
        <f t="shared" si="14"/>
        <v>14</v>
      </c>
    </row>
    <row r="35" spans="1:36" x14ac:dyDescent="0.25">
      <c r="A35" s="1">
        <v>17</v>
      </c>
      <c r="B35" s="4">
        <v>48</v>
      </c>
      <c r="C35" s="9" t="s">
        <v>175</v>
      </c>
      <c r="D35" s="9" t="s">
        <v>176</v>
      </c>
      <c r="E35" s="9" t="s">
        <v>34</v>
      </c>
      <c r="F35" s="9">
        <v>3544416573</v>
      </c>
      <c r="G35" s="9" t="s">
        <v>35</v>
      </c>
      <c r="H35" s="27"/>
      <c r="I35" s="6">
        <v>11</v>
      </c>
      <c r="J35" s="6">
        <v>11</v>
      </c>
      <c r="K35" s="9">
        <v>13</v>
      </c>
      <c r="L35" s="7">
        <f t="shared" si="15"/>
        <v>23.636363636363637</v>
      </c>
      <c r="M35" s="8" t="str">
        <f>IF(J35=4,RANK(L35,$AA$19:$AA$403,0)+COUNTIF($AA$1:AA34,AA35),"")&amp;IF(J35=5,RANK(L35,$AB$19:$AB$403,0)+COUNTIF($AB$1:AB34,AB35),"")&amp;IF(J35=6,RANK(L35,$AC$19:$AC$403,0)+COUNTIF($AC$1:AC34,AC35),"")&amp;IF(J35=7,RANK(L35,$AD$19:$AD$403,0)+COUNTIF($AD$1:AD34,AD35),"")&amp;IF(J35=8,RANK(L35,$AE$19:$AE$403,0)+COUNTIF($AE$1:AE34,AE35),"")&amp;IF(J35=9,RANK(L35,$AF$19:$AF$403,0)+COUNTIF($AF$1:AF34,AF35),"")&amp;IF(J35=10,RANK(L35,$AG$19:$AG$403,0)+COUNTIF($AG$1:AG34,AG35),"")&amp;IF(J35=11,RANK(L35,$AH$19:$AH$403,0)+COUNTIF($AH$1:AH34,AH35),"")</f>
        <v>17</v>
      </c>
      <c r="N35" s="9" t="s">
        <v>68</v>
      </c>
      <c r="Z35" s="10" t="str">
        <f t="shared" si="4"/>
        <v/>
      </c>
      <c r="AA35" s="10" t="str">
        <f t="shared" si="5"/>
        <v/>
      </c>
      <c r="AB35" s="10" t="str">
        <f t="shared" si="6"/>
        <v/>
      </c>
      <c r="AC35" s="10" t="str">
        <f t="shared" si="7"/>
        <v/>
      </c>
      <c r="AD35" s="10" t="str">
        <f t="shared" si="8"/>
        <v/>
      </c>
      <c r="AE35" s="10" t="str">
        <f t="shared" si="9"/>
        <v/>
      </c>
      <c r="AF35" s="10" t="str">
        <f t="shared" si="10"/>
        <v/>
      </c>
      <c r="AG35" s="10" t="str">
        <f t="shared" si="11"/>
        <v/>
      </c>
      <c r="AH35" s="10">
        <f t="shared" si="12"/>
        <v>23.636363636363637</v>
      </c>
      <c r="AI35" s="13" t="str">
        <f t="shared" si="13"/>
        <v>14</v>
      </c>
      <c r="AJ35" s="11">
        <f t="shared" si="14"/>
        <v>14</v>
      </c>
    </row>
    <row r="36" spans="1:36" x14ac:dyDescent="0.25">
      <c r="A36" s="1">
        <v>18</v>
      </c>
      <c r="B36" s="4">
        <v>48</v>
      </c>
      <c r="C36" s="9" t="s">
        <v>177</v>
      </c>
      <c r="D36" s="9" t="s">
        <v>82</v>
      </c>
      <c r="E36" s="9" t="s">
        <v>27</v>
      </c>
      <c r="F36" s="9">
        <v>132205910</v>
      </c>
      <c r="G36" s="9" t="s">
        <v>35</v>
      </c>
      <c r="H36" s="27"/>
      <c r="I36" s="6">
        <v>11</v>
      </c>
      <c r="J36" s="6">
        <v>11</v>
      </c>
      <c r="K36" s="9">
        <v>12</v>
      </c>
      <c r="L36" s="7">
        <f t="shared" si="15"/>
        <v>21.818181818181817</v>
      </c>
      <c r="M36" s="8" t="str">
        <f>IF(J36=4,RANK(L36,$AA$19:$AA$403,0)+COUNTIF($AA$1:AA35,AA36),"")&amp;IF(J36=5,RANK(L36,$AB$19:$AB$403,0)+COUNTIF($AB$1:AB35,AB36),"")&amp;IF(J36=6,RANK(L36,$AC$19:$AC$403,0)+COUNTIF($AC$1:AC35,AC36),"")&amp;IF(J36=7,RANK(L36,$AD$19:$AD$403,0)+COUNTIF($AD$1:AD35,AD36),"")&amp;IF(J36=8,RANK(L36,$AE$19:$AE$403,0)+COUNTIF($AE$1:AE35,AE36),"")&amp;IF(J36=9,RANK(L36,$AF$19:$AF$403,0)+COUNTIF($AF$1:AF35,AF36),"")&amp;IF(J36=10,RANK(L36,$AG$19:$AG$403,0)+COUNTIF($AG$1:AG35,AG36),"")&amp;IF(J36=11,RANK(L36,$AH$19:$AH$403,0)+COUNTIF($AH$1:AH35,AH36),"")</f>
        <v>18</v>
      </c>
      <c r="N36" s="9" t="s">
        <v>68</v>
      </c>
      <c r="Z36" s="10" t="str">
        <f t="shared" si="4"/>
        <v/>
      </c>
      <c r="AA36" s="10" t="str">
        <f t="shared" si="5"/>
        <v/>
      </c>
      <c r="AB36" s="10" t="str">
        <f t="shared" si="6"/>
        <v/>
      </c>
      <c r="AC36" s="10" t="str">
        <f t="shared" si="7"/>
        <v/>
      </c>
      <c r="AD36" s="10" t="str">
        <f t="shared" si="8"/>
        <v/>
      </c>
      <c r="AE36" s="10" t="str">
        <f t="shared" si="9"/>
        <v/>
      </c>
      <c r="AF36" s="10" t="str">
        <f t="shared" si="10"/>
        <v/>
      </c>
      <c r="AG36" s="10" t="str">
        <f t="shared" si="11"/>
        <v/>
      </c>
      <c r="AH36" s="10">
        <f t="shared" si="12"/>
        <v>21.818181818181817</v>
      </c>
      <c r="AI36" s="13" t="str">
        <f t="shared" si="13"/>
        <v>18</v>
      </c>
      <c r="AJ36" s="11">
        <f t="shared" si="14"/>
        <v>18</v>
      </c>
    </row>
    <row r="37" spans="1:36" x14ac:dyDescent="0.25">
      <c r="A37" s="1">
        <v>19</v>
      </c>
      <c r="B37" s="4">
        <v>48</v>
      </c>
      <c r="C37" s="9" t="s">
        <v>178</v>
      </c>
      <c r="D37" s="9" t="s">
        <v>179</v>
      </c>
      <c r="E37" s="9" t="s">
        <v>95</v>
      </c>
      <c r="F37" s="9">
        <v>2292092836</v>
      </c>
      <c r="G37" s="9" t="s">
        <v>28</v>
      </c>
      <c r="H37" s="27"/>
      <c r="I37" s="6">
        <v>11</v>
      </c>
      <c r="J37" s="6">
        <v>11</v>
      </c>
      <c r="K37" s="9">
        <v>12</v>
      </c>
      <c r="L37" s="7">
        <f t="shared" si="15"/>
        <v>21.818181818181817</v>
      </c>
      <c r="M37" s="8" t="str">
        <f>IF(J37=4,RANK(L37,$AA$19:$AA$403,0)+COUNTIF($AA$1:AA36,AA37),"")&amp;IF(J37=5,RANK(L37,$AB$19:$AB$403,0)+COUNTIF($AB$1:AB36,AB37),"")&amp;IF(J37=6,RANK(L37,$AC$19:$AC$403,0)+COUNTIF($AC$1:AC36,AC37),"")&amp;IF(J37=7,RANK(L37,$AD$19:$AD$403,0)+COUNTIF($AD$1:AD36,AD37),"")&amp;IF(J37=8,RANK(L37,$AE$19:$AE$403,0)+COUNTIF($AE$1:AE36,AE37),"")&amp;IF(J37=9,RANK(L37,$AF$19:$AF$403,0)+COUNTIF($AF$1:AF36,AF37),"")&amp;IF(J37=10,RANK(L37,$AG$19:$AG$403,0)+COUNTIF($AG$1:AG36,AG37),"")&amp;IF(J37=11,RANK(L37,$AH$19:$AH$403,0)+COUNTIF($AH$1:AH36,AH37),"")</f>
        <v>19</v>
      </c>
      <c r="N37" s="9" t="s">
        <v>68</v>
      </c>
      <c r="Z37" s="10" t="str">
        <f t="shared" si="4"/>
        <v/>
      </c>
      <c r="AA37" s="10" t="str">
        <f t="shared" si="5"/>
        <v/>
      </c>
      <c r="AB37" s="10" t="str">
        <f t="shared" si="6"/>
        <v/>
      </c>
      <c r="AC37" s="10" t="str">
        <f t="shared" si="7"/>
        <v/>
      </c>
      <c r="AD37" s="10" t="str">
        <f t="shared" si="8"/>
        <v/>
      </c>
      <c r="AE37" s="10" t="str">
        <f t="shared" si="9"/>
        <v/>
      </c>
      <c r="AF37" s="10" t="str">
        <f t="shared" si="10"/>
        <v/>
      </c>
      <c r="AG37" s="10" t="str">
        <f t="shared" si="11"/>
        <v/>
      </c>
      <c r="AH37" s="10">
        <f t="shared" si="12"/>
        <v>21.818181818181817</v>
      </c>
      <c r="AI37" s="13" t="str">
        <f t="shared" si="13"/>
        <v>18</v>
      </c>
      <c r="AJ37" s="11">
        <f t="shared" si="14"/>
        <v>18</v>
      </c>
    </row>
    <row r="38" spans="1:36" x14ac:dyDescent="0.25">
      <c r="A38" s="1">
        <v>20</v>
      </c>
      <c r="B38" s="4">
        <v>48</v>
      </c>
      <c r="C38" s="9" t="s">
        <v>180</v>
      </c>
      <c r="D38" s="9" t="s">
        <v>181</v>
      </c>
      <c r="E38" s="9" t="s">
        <v>90</v>
      </c>
      <c r="F38" s="9">
        <v>3407707795</v>
      </c>
      <c r="G38" s="9" t="s">
        <v>72</v>
      </c>
      <c r="H38" s="27"/>
      <c r="I38" s="6">
        <v>11</v>
      </c>
      <c r="J38" s="6">
        <v>11</v>
      </c>
      <c r="K38" s="9">
        <v>12</v>
      </c>
      <c r="L38" s="7">
        <f t="shared" si="15"/>
        <v>21.818181818181817</v>
      </c>
      <c r="M38" s="8" t="str">
        <f>IF(J38=4,RANK(L38,$AA$19:$AA$403,0)+COUNTIF($AA$1:AA37,AA38),"")&amp;IF(J38=5,RANK(L38,$AB$19:$AB$403,0)+COUNTIF($AB$1:AB37,AB38),"")&amp;IF(J38=6,RANK(L38,$AC$19:$AC$403,0)+COUNTIF($AC$1:AC37,AC38),"")&amp;IF(J38=7,RANK(L38,$AD$19:$AD$403,0)+COUNTIF($AD$1:AD37,AD38),"")&amp;IF(J38=8,RANK(L38,$AE$19:$AE$403,0)+COUNTIF($AE$1:AE37,AE38),"")&amp;IF(J38=9,RANK(L38,$AF$19:$AF$403,0)+COUNTIF($AF$1:AF37,AF38),"")&amp;IF(J38=10,RANK(L38,$AG$19:$AG$403,0)+COUNTIF($AG$1:AG37,AG38),"")&amp;IF(J38=11,RANK(L38,$AH$19:$AH$403,0)+COUNTIF($AH$1:AH37,AH38),"")</f>
        <v>20</v>
      </c>
      <c r="N38" s="9" t="s">
        <v>68</v>
      </c>
      <c r="Z38" s="10" t="str">
        <f t="shared" si="4"/>
        <v/>
      </c>
      <c r="AA38" s="10" t="str">
        <f t="shared" si="5"/>
        <v/>
      </c>
      <c r="AB38" s="10" t="str">
        <f t="shared" si="6"/>
        <v/>
      </c>
      <c r="AC38" s="10" t="str">
        <f t="shared" si="7"/>
        <v/>
      </c>
      <c r="AD38" s="10" t="str">
        <f t="shared" si="8"/>
        <v/>
      </c>
      <c r="AE38" s="10" t="str">
        <f t="shared" si="9"/>
        <v/>
      </c>
      <c r="AF38" s="10" t="str">
        <f t="shared" si="10"/>
        <v/>
      </c>
      <c r="AG38" s="10" t="str">
        <f t="shared" si="11"/>
        <v/>
      </c>
      <c r="AH38" s="10">
        <f t="shared" si="12"/>
        <v>21.818181818181817</v>
      </c>
      <c r="AI38" s="13" t="str">
        <f t="shared" si="13"/>
        <v>18</v>
      </c>
      <c r="AJ38" s="11">
        <f t="shared" si="14"/>
        <v>18</v>
      </c>
    </row>
    <row r="39" spans="1:36" x14ac:dyDescent="0.25">
      <c r="A39" s="1">
        <v>21</v>
      </c>
      <c r="B39" s="4">
        <v>48</v>
      </c>
      <c r="C39" s="9" t="s">
        <v>182</v>
      </c>
      <c r="D39" s="9" t="s">
        <v>183</v>
      </c>
      <c r="E39" s="9" t="s">
        <v>184</v>
      </c>
      <c r="F39" s="9">
        <v>2682696953</v>
      </c>
      <c r="G39" s="9" t="s">
        <v>35</v>
      </c>
      <c r="H39" s="27"/>
      <c r="I39" s="6">
        <v>11</v>
      </c>
      <c r="J39" s="6">
        <v>11</v>
      </c>
      <c r="K39" s="9">
        <v>11</v>
      </c>
      <c r="L39" s="7">
        <f t="shared" si="15"/>
        <v>20</v>
      </c>
      <c r="M39" s="8" t="str">
        <f>IF(J39=4,RANK(L39,$AA$19:$AA$403,0)+COUNTIF($AA$1:AA38,AA39),"")&amp;IF(J39=5,RANK(L39,$AB$19:$AB$403,0)+COUNTIF($AB$1:AB38,AB39),"")&amp;IF(J39=6,RANK(L39,$AC$19:$AC$403,0)+COUNTIF($AC$1:AC38,AC39),"")&amp;IF(J39=7,RANK(L39,$AD$19:$AD$403,0)+COUNTIF($AD$1:AD38,AD39),"")&amp;IF(J39=8,RANK(L39,$AE$19:$AE$403,0)+COUNTIF($AE$1:AE38,AE39),"")&amp;IF(J39=9,RANK(L39,$AF$19:$AF$403,0)+COUNTIF($AF$1:AF38,AF39),"")&amp;IF(J39=10,RANK(L39,$AG$19:$AG$403,0)+COUNTIF($AG$1:AG38,AG39),"")&amp;IF(J39=11,RANK(L39,$AH$19:$AH$403,0)+COUNTIF($AH$1:AH38,AH39),"")</f>
        <v>21</v>
      </c>
      <c r="N39" s="9" t="s">
        <v>68</v>
      </c>
      <c r="Z39" s="10" t="str">
        <f t="shared" si="4"/>
        <v/>
      </c>
      <c r="AA39" s="10" t="str">
        <f t="shared" si="5"/>
        <v/>
      </c>
      <c r="AB39" s="10" t="str">
        <f t="shared" si="6"/>
        <v/>
      </c>
      <c r="AC39" s="10" t="str">
        <f t="shared" si="7"/>
        <v/>
      </c>
      <c r="AD39" s="10" t="str">
        <f t="shared" si="8"/>
        <v/>
      </c>
      <c r="AE39" s="10" t="str">
        <f t="shared" si="9"/>
        <v/>
      </c>
      <c r="AF39" s="10" t="str">
        <f t="shared" si="10"/>
        <v/>
      </c>
      <c r="AG39" s="10" t="str">
        <f t="shared" si="11"/>
        <v/>
      </c>
      <c r="AH39" s="10">
        <f t="shared" si="12"/>
        <v>20</v>
      </c>
      <c r="AI39" s="13" t="str">
        <f t="shared" si="13"/>
        <v>21</v>
      </c>
      <c r="AJ39" s="11">
        <f t="shared" si="14"/>
        <v>21</v>
      </c>
    </row>
    <row r="40" spans="1:36" x14ac:dyDescent="0.25">
      <c r="A40" s="1">
        <v>22</v>
      </c>
      <c r="B40" s="4">
        <v>48</v>
      </c>
      <c r="C40" s="9" t="s">
        <v>185</v>
      </c>
      <c r="D40" s="9" t="s">
        <v>186</v>
      </c>
      <c r="E40" s="9" t="s">
        <v>105</v>
      </c>
      <c r="F40" s="9">
        <v>1294201185</v>
      </c>
      <c r="G40" s="9" t="s">
        <v>35</v>
      </c>
      <c r="H40" s="27"/>
      <c r="I40" s="6">
        <v>11</v>
      </c>
      <c r="J40" s="6">
        <v>11</v>
      </c>
      <c r="K40" s="9">
        <v>11</v>
      </c>
      <c r="L40" s="7">
        <f t="shared" si="15"/>
        <v>20</v>
      </c>
      <c r="M40" s="8" t="str">
        <f>IF(J40=4,RANK(L40,$AA$19:$AA$403,0)+COUNTIF($AA$1:AA39,AA40),"")&amp;IF(J40=5,RANK(L40,$AB$19:$AB$403,0)+COUNTIF($AB$1:AB39,AB40),"")&amp;IF(J40=6,RANK(L40,$AC$19:$AC$403,0)+COUNTIF($AC$1:AC39,AC40),"")&amp;IF(J40=7,RANK(L40,$AD$19:$AD$403,0)+COUNTIF($AD$1:AD39,AD40),"")&amp;IF(J40=8,RANK(L40,$AE$19:$AE$403,0)+COUNTIF($AE$1:AE39,AE40),"")&amp;IF(J40=9,RANK(L40,$AF$19:$AF$403,0)+COUNTIF($AF$1:AF39,AF40),"")&amp;IF(J40=10,RANK(L40,$AG$19:$AG$403,0)+COUNTIF($AG$1:AG39,AG40),"")&amp;IF(J40=11,RANK(L40,$AH$19:$AH$403,0)+COUNTIF($AH$1:AH39,AH40),"")</f>
        <v>22</v>
      </c>
      <c r="N40" s="9" t="s">
        <v>68</v>
      </c>
      <c r="Z40" s="10" t="str">
        <f t="shared" si="4"/>
        <v/>
      </c>
      <c r="AA40" s="10" t="str">
        <f t="shared" si="5"/>
        <v/>
      </c>
      <c r="AB40" s="10" t="str">
        <f t="shared" si="6"/>
        <v/>
      </c>
      <c r="AC40" s="10" t="str">
        <f t="shared" si="7"/>
        <v/>
      </c>
      <c r="AD40" s="10" t="str">
        <f t="shared" si="8"/>
        <v/>
      </c>
      <c r="AE40" s="10" t="str">
        <f t="shared" si="9"/>
        <v/>
      </c>
      <c r="AF40" s="10" t="str">
        <f t="shared" si="10"/>
        <v/>
      </c>
      <c r="AG40" s="10" t="str">
        <f t="shared" si="11"/>
        <v/>
      </c>
      <c r="AH40" s="10">
        <f t="shared" si="12"/>
        <v>20</v>
      </c>
      <c r="AI40" s="13" t="str">
        <f t="shared" si="13"/>
        <v>21</v>
      </c>
      <c r="AJ40" s="11">
        <f t="shared" si="14"/>
        <v>21</v>
      </c>
    </row>
    <row r="41" spans="1:36" x14ac:dyDescent="0.25">
      <c r="A41" s="1">
        <v>23</v>
      </c>
      <c r="B41" s="4">
        <v>48</v>
      </c>
      <c r="C41" s="9" t="s">
        <v>187</v>
      </c>
      <c r="D41" s="9" t="s">
        <v>97</v>
      </c>
      <c r="E41" s="9" t="s">
        <v>188</v>
      </c>
      <c r="F41" s="9">
        <v>3530490579</v>
      </c>
      <c r="G41" s="9" t="s">
        <v>35</v>
      </c>
      <c r="H41" s="27"/>
      <c r="I41" s="6">
        <v>11</v>
      </c>
      <c r="J41" s="6">
        <v>11</v>
      </c>
      <c r="K41" s="9">
        <v>11</v>
      </c>
      <c r="L41" s="7">
        <f t="shared" si="15"/>
        <v>20</v>
      </c>
      <c r="M41" s="8" t="str">
        <f>IF(J41=4,RANK(L41,$AA$19:$AA$403,0)+COUNTIF($AA$1:AA40,AA41),"")&amp;IF(J41=5,RANK(L41,$AB$19:$AB$403,0)+COUNTIF($AB$1:AB40,AB41),"")&amp;IF(J41=6,RANK(L41,$AC$19:$AC$403,0)+COUNTIF($AC$1:AC40,AC41),"")&amp;IF(J41=7,RANK(L41,$AD$19:$AD$403,0)+COUNTIF($AD$1:AD40,AD41),"")&amp;IF(J41=8,RANK(L41,$AE$19:$AE$403,0)+COUNTIF($AE$1:AE40,AE41),"")&amp;IF(J41=9,RANK(L41,$AF$19:$AF$403,0)+COUNTIF($AF$1:AF40,AF41),"")&amp;IF(J41=10,RANK(L41,$AG$19:$AG$403,0)+COUNTIF($AG$1:AG40,AG41),"")&amp;IF(J41=11,RANK(L41,$AH$19:$AH$403,0)+COUNTIF($AH$1:AH40,AH41),"")</f>
        <v>23</v>
      </c>
      <c r="N41" s="9" t="s">
        <v>68</v>
      </c>
      <c r="Z41" s="10" t="str">
        <f t="shared" si="4"/>
        <v/>
      </c>
      <c r="AA41" s="10" t="str">
        <f t="shared" si="5"/>
        <v/>
      </c>
      <c r="AB41" s="10" t="str">
        <f t="shared" si="6"/>
        <v/>
      </c>
      <c r="AC41" s="10" t="str">
        <f t="shared" si="7"/>
        <v/>
      </c>
      <c r="AD41" s="10" t="str">
        <f t="shared" si="8"/>
        <v/>
      </c>
      <c r="AE41" s="10" t="str">
        <f t="shared" si="9"/>
        <v/>
      </c>
      <c r="AF41" s="10" t="str">
        <f t="shared" si="10"/>
        <v/>
      </c>
      <c r="AG41" s="10" t="str">
        <f t="shared" si="11"/>
        <v/>
      </c>
      <c r="AH41" s="10">
        <f t="shared" si="12"/>
        <v>20</v>
      </c>
      <c r="AI41" s="13" t="str">
        <f t="shared" si="13"/>
        <v>21</v>
      </c>
      <c r="AJ41" s="11">
        <f t="shared" si="14"/>
        <v>21</v>
      </c>
    </row>
    <row r="42" spans="1:36" x14ac:dyDescent="0.25">
      <c r="A42" s="1">
        <v>24</v>
      </c>
      <c r="B42" s="4">
        <v>48</v>
      </c>
      <c r="C42" s="9" t="s">
        <v>189</v>
      </c>
      <c r="D42" s="9" t="s">
        <v>122</v>
      </c>
      <c r="E42" s="9" t="s">
        <v>184</v>
      </c>
      <c r="F42" s="9">
        <v>3119827979</v>
      </c>
      <c r="G42" s="9" t="s">
        <v>35</v>
      </c>
      <c r="H42" s="27"/>
      <c r="I42" s="6">
        <v>11</v>
      </c>
      <c r="J42" s="6">
        <v>11</v>
      </c>
      <c r="K42" s="9">
        <v>11</v>
      </c>
      <c r="L42" s="7">
        <f t="shared" si="15"/>
        <v>20</v>
      </c>
      <c r="M42" s="8" t="str">
        <f>IF(J42=4,RANK(L42,$AA$19:$AA$403,0)+COUNTIF($AA$1:AA41,AA42),"")&amp;IF(J42=5,RANK(L42,$AB$19:$AB$403,0)+COUNTIF($AB$1:AB41,AB42),"")&amp;IF(J42=6,RANK(L42,$AC$19:$AC$403,0)+COUNTIF($AC$1:AC41,AC42),"")&amp;IF(J42=7,RANK(L42,$AD$19:$AD$403,0)+COUNTIF($AD$1:AD41,AD42),"")&amp;IF(J42=8,RANK(L42,$AE$19:$AE$403,0)+COUNTIF($AE$1:AE41,AE42),"")&amp;IF(J42=9,RANK(L42,$AF$19:$AF$403,0)+COUNTIF($AF$1:AF41,AF42),"")&amp;IF(J42=10,RANK(L42,$AG$19:$AG$403,0)+COUNTIF($AG$1:AG41,AG42),"")&amp;IF(J42=11,RANK(L42,$AH$19:$AH$403,0)+COUNTIF($AH$1:AH41,AH42),"")</f>
        <v>24</v>
      </c>
      <c r="N42" s="9" t="s">
        <v>68</v>
      </c>
      <c r="Z42" s="10" t="str">
        <f t="shared" si="4"/>
        <v/>
      </c>
      <c r="AA42" s="10" t="str">
        <f t="shared" si="5"/>
        <v/>
      </c>
      <c r="AB42" s="10" t="str">
        <f t="shared" si="6"/>
        <v/>
      </c>
      <c r="AC42" s="10" t="str">
        <f t="shared" si="7"/>
        <v/>
      </c>
      <c r="AD42" s="10" t="str">
        <f t="shared" si="8"/>
        <v/>
      </c>
      <c r="AE42" s="10" t="str">
        <f t="shared" si="9"/>
        <v/>
      </c>
      <c r="AF42" s="10" t="str">
        <f t="shared" si="10"/>
        <v/>
      </c>
      <c r="AG42" s="10" t="str">
        <f t="shared" si="11"/>
        <v/>
      </c>
      <c r="AH42" s="10">
        <f t="shared" si="12"/>
        <v>20</v>
      </c>
      <c r="AI42" s="13" t="str">
        <f t="shared" si="13"/>
        <v>21</v>
      </c>
      <c r="AJ42" s="11">
        <f t="shared" si="14"/>
        <v>21</v>
      </c>
    </row>
    <row r="43" spans="1:36" x14ac:dyDescent="0.25">
      <c r="A43" s="1">
        <v>25</v>
      </c>
      <c r="B43" s="4">
        <v>48</v>
      </c>
      <c r="C43" s="9" t="s">
        <v>190</v>
      </c>
      <c r="D43" s="9" t="s">
        <v>153</v>
      </c>
      <c r="E43" s="9" t="s">
        <v>130</v>
      </c>
      <c r="F43" s="9">
        <v>1691368022</v>
      </c>
      <c r="G43" s="9" t="s">
        <v>57</v>
      </c>
      <c r="H43" s="27"/>
      <c r="I43" s="6">
        <v>11</v>
      </c>
      <c r="J43" s="6">
        <v>11</v>
      </c>
      <c r="K43" s="9">
        <v>11</v>
      </c>
      <c r="L43" s="7">
        <f t="shared" si="15"/>
        <v>20</v>
      </c>
      <c r="M43" s="8" t="str">
        <f>IF(J43=4,RANK(L43,$AA$19:$AA$403,0)+COUNTIF($AA$1:AA42,AA43),"")&amp;IF(J43=5,RANK(L43,$AB$19:$AB$403,0)+COUNTIF($AB$1:AB42,AB43),"")&amp;IF(J43=6,RANK(L43,$AC$19:$AC$403,0)+COUNTIF($AC$1:AC42,AC43),"")&amp;IF(J43=7,RANK(L43,$AD$19:$AD$403,0)+COUNTIF($AD$1:AD42,AD43),"")&amp;IF(J43=8,RANK(L43,$AE$19:$AE$403,0)+COUNTIF($AE$1:AE42,AE43),"")&amp;IF(J43=9,RANK(L43,$AF$19:$AF$403,0)+COUNTIF($AF$1:AF42,AF43),"")&amp;IF(J43=10,RANK(L43,$AG$19:$AG$403,0)+COUNTIF($AG$1:AG42,AG43),"")&amp;IF(J43=11,RANK(L43,$AH$19:$AH$403,0)+COUNTIF($AH$1:AH42,AH43),"")</f>
        <v>25</v>
      </c>
      <c r="N43" s="9" t="s">
        <v>68</v>
      </c>
      <c r="Z43" s="10" t="str">
        <f t="shared" si="4"/>
        <v/>
      </c>
      <c r="AA43" s="10" t="str">
        <f t="shared" si="5"/>
        <v/>
      </c>
      <c r="AB43" s="10" t="str">
        <f t="shared" si="6"/>
        <v/>
      </c>
      <c r="AC43" s="10" t="str">
        <f t="shared" si="7"/>
        <v/>
      </c>
      <c r="AD43" s="10" t="str">
        <f t="shared" si="8"/>
        <v/>
      </c>
      <c r="AE43" s="10" t="str">
        <f t="shared" si="9"/>
        <v/>
      </c>
      <c r="AF43" s="10" t="str">
        <f t="shared" si="10"/>
        <v/>
      </c>
      <c r="AG43" s="10" t="str">
        <f t="shared" si="11"/>
        <v/>
      </c>
      <c r="AH43" s="10">
        <f t="shared" si="12"/>
        <v>20</v>
      </c>
      <c r="AI43" s="13" t="str">
        <f t="shared" si="13"/>
        <v>21</v>
      </c>
      <c r="AJ43" s="11">
        <f t="shared" si="14"/>
        <v>21</v>
      </c>
    </row>
    <row r="44" spans="1:36" x14ac:dyDescent="0.25">
      <c r="A44" s="1">
        <v>26</v>
      </c>
      <c r="B44" s="4">
        <v>48</v>
      </c>
      <c r="C44" s="9" t="s">
        <v>191</v>
      </c>
      <c r="D44" s="9" t="s">
        <v>138</v>
      </c>
      <c r="E44" s="9" t="s">
        <v>80</v>
      </c>
      <c r="F44" s="9">
        <v>669721303</v>
      </c>
      <c r="G44" s="9" t="s">
        <v>57</v>
      </c>
      <c r="H44" s="27"/>
      <c r="I44" s="6">
        <v>11</v>
      </c>
      <c r="J44" s="6">
        <v>11</v>
      </c>
      <c r="K44" s="9">
        <v>10</v>
      </c>
      <c r="L44" s="7">
        <f t="shared" si="15"/>
        <v>18.181818181818183</v>
      </c>
      <c r="M44" s="8" t="str">
        <f>IF(J44=4,RANK(L44,$AA$19:$AA$403,0)+COUNTIF($AA$1:AA43,AA44),"")&amp;IF(J44=5,RANK(L44,$AB$19:$AB$403,0)+COUNTIF($AB$1:AB43,AB44),"")&amp;IF(J44=6,RANK(L44,$AC$19:$AC$403,0)+COUNTIF($AC$1:AC43,AC44),"")&amp;IF(J44=7,RANK(L44,$AD$19:$AD$403,0)+COUNTIF($AD$1:AD43,AD44),"")&amp;IF(J44=8,RANK(L44,$AE$19:$AE$403,0)+COUNTIF($AE$1:AE43,AE44),"")&amp;IF(J44=9,RANK(L44,$AF$19:$AF$403,0)+COUNTIF($AF$1:AF43,AF44),"")&amp;IF(J44=10,RANK(L44,$AG$19:$AG$403,0)+COUNTIF($AG$1:AG43,AG44),"")&amp;IF(J44=11,RANK(L44,$AH$19:$AH$403,0)+COUNTIF($AH$1:AH43,AH44),"")</f>
        <v>26</v>
      </c>
      <c r="N44" s="9" t="s">
        <v>68</v>
      </c>
      <c r="Z44" s="10" t="str">
        <f t="shared" si="4"/>
        <v/>
      </c>
      <c r="AA44" s="10" t="str">
        <f t="shared" si="5"/>
        <v/>
      </c>
      <c r="AB44" s="10" t="str">
        <f t="shared" si="6"/>
        <v/>
      </c>
      <c r="AC44" s="10" t="str">
        <f t="shared" si="7"/>
        <v/>
      </c>
      <c r="AD44" s="10" t="str">
        <f t="shared" si="8"/>
        <v/>
      </c>
      <c r="AE44" s="10" t="str">
        <f t="shared" si="9"/>
        <v/>
      </c>
      <c r="AF44" s="10" t="str">
        <f t="shared" si="10"/>
        <v/>
      </c>
      <c r="AG44" s="10" t="str">
        <f t="shared" si="11"/>
        <v/>
      </c>
      <c r="AH44" s="10">
        <f t="shared" si="12"/>
        <v>18.181818181818183</v>
      </c>
      <c r="AI44" s="13" t="str">
        <f t="shared" si="13"/>
        <v>26</v>
      </c>
      <c r="AJ44" s="11">
        <f t="shared" si="14"/>
        <v>26</v>
      </c>
    </row>
    <row r="45" spans="1:36" x14ac:dyDescent="0.25">
      <c r="A45" s="1">
        <v>27</v>
      </c>
      <c r="B45" s="4">
        <v>48</v>
      </c>
      <c r="C45" s="9" t="s">
        <v>192</v>
      </c>
      <c r="D45" s="9" t="s">
        <v>97</v>
      </c>
      <c r="E45" s="9" t="s">
        <v>31</v>
      </c>
      <c r="F45" s="9">
        <v>4278711064</v>
      </c>
      <c r="G45" s="9" t="s">
        <v>35</v>
      </c>
      <c r="H45" s="27"/>
      <c r="I45" s="6">
        <v>11</v>
      </c>
      <c r="J45" s="6">
        <v>11</v>
      </c>
      <c r="K45" s="9">
        <v>10</v>
      </c>
      <c r="L45" s="7">
        <f t="shared" si="15"/>
        <v>18.181818181818183</v>
      </c>
      <c r="M45" s="8" t="str">
        <f>IF(J45=4,RANK(L45,$AA$19:$AA$403,0)+COUNTIF($AA$1:AA44,AA45),"")&amp;IF(J45=5,RANK(L45,$AB$19:$AB$403,0)+COUNTIF($AB$1:AB44,AB45),"")&amp;IF(J45=6,RANK(L45,$AC$19:$AC$403,0)+COUNTIF($AC$1:AC44,AC45),"")&amp;IF(J45=7,RANK(L45,$AD$19:$AD$403,0)+COUNTIF($AD$1:AD44,AD45),"")&amp;IF(J45=8,RANK(L45,$AE$19:$AE$403,0)+COUNTIF($AE$1:AE44,AE45),"")&amp;IF(J45=9,RANK(L45,$AF$19:$AF$403,0)+COUNTIF($AF$1:AF44,AF45),"")&amp;IF(J45=10,RANK(L45,$AG$19:$AG$403,0)+COUNTIF($AG$1:AG44,AG45),"")&amp;IF(J45=11,RANK(L45,$AH$19:$AH$403,0)+COUNTIF($AH$1:AH44,AH45),"")</f>
        <v>27</v>
      </c>
      <c r="N45" s="9" t="s">
        <v>68</v>
      </c>
      <c r="Z45" s="10" t="str">
        <f t="shared" si="4"/>
        <v/>
      </c>
      <c r="AA45" s="10" t="str">
        <f t="shared" si="5"/>
        <v/>
      </c>
      <c r="AB45" s="10" t="str">
        <f t="shared" si="6"/>
        <v/>
      </c>
      <c r="AC45" s="10" t="str">
        <f t="shared" si="7"/>
        <v/>
      </c>
      <c r="AD45" s="10" t="str">
        <f t="shared" si="8"/>
        <v/>
      </c>
      <c r="AE45" s="10" t="str">
        <f t="shared" si="9"/>
        <v/>
      </c>
      <c r="AF45" s="10" t="str">
        <f t="shared" si="10"/>
        <v/>
      </c>
      <c r="AG45" s="10" t="str">
        <f t="shared" si="11"/>
        <v/>
      </c>
      <c r="AH45" s="10">
        <f t="shared" si="12"/>
        <v>18.181818181818183</v>
      </c>
      <c r="AI45" s="13" t="str">
        <f t="shared" si="13"/>
        <v>26</v>
      </c>
      <c r="AJ45" s="11">
        <f t="shared" si="14"/>
        <v>26</v>
      </c>
    </row>
    <row r="46" spans="1:36" x14ac:dyDescent="0.25">
      <c r="A46" s="1">
        <v>28</v>
      </c>
      <c r="B46" s="4">
        <v>48</v>
      </c>
      <c r="C46" s="9" t="s">
        <v>193</v>
      </c>
      <c r="D46" s="9" t="s">
        <v>126</v>
      </c>
      <c r="E46" s="9" t="s">
        <v>31</v>
      </c>
      <c r="F46" s="9">
        <v>1954367292</v>
      </c>
      <c r="G46" s="9" t="s">
        <v>57</v>
      </c>
      <c r="H46" s="27"/>
      <c r="I46" s="6">
        <v>11</v>
      </c>
      <c r="J46" s="6">
        <v>11</v>
      </c>
      <c r="K46" s="9">
        <v>10</v>
      </c>
      <c r="L46" s="7">
        <f t="shared" si="15"/>
        <v>18.181818181818183</v>
      </c>
      <c r="M46" s="8" t="str">
        <f>IF(J46=4,RANK(L46,$AA$19:$AA$403,0)+COUNTIF($AA$1:AA45,AA46),"")&amp;IF(J46=5,RANK(L46,$AB$19:$AB$403,0)+COUNTIF($AB$1:AB45,AB46),"")&amp;IF(J46=6,RANK(L46,$AC$19:$AC$403,0)+COUNTIF($AC$1:AC45,AC46),"")&amp;IF(J46=7,RANK(L46,$AD$19:$AD$403,0)+COUNTIF($AD$1:AD45,AD46),"")&amp;IF(J46=8,RANK(L46,$AE$19:$AE$403,0)+COUNTIF($AE$1:AE45,AE46),"")&amp;IF(J46=9,RANK(L46,$AF$19:$AF$403,0)+COUNTIF($AF$1:AF45,AF46),"")&amp;IF(J46=10,RANK(L46,$AG$19:$AG$403,0)+COUNTIF($AG$1:AG45,AG46),"")&amp;IF(J46=11,RANK(L46,$AH$19:$AH$403,0)+COUNTIF($AH$1:AH45,AH46),"")</f>
        <v>28</v>
      </c>
      <c r="N46" s="9" t="s">
        <v>68</v>
      </c>
      <c r="Z46" s="10" t="str">
        <f t="shared" si="4"/>
        <v/>
      </c>
      <c r="AA46" s="10" t="str">
        <f t="shared" si="5"/>
        <v/>
      </c>
      <c r="AB46" s="10" t="str">
        <f t="shared" si="6"/>
        <v/>
      </c>
      <c r="AC46" s="10" t="str">
        <f t="shared" si="7"/>
        <v/>
      </c>
      <c r="AD46" s="10" t="str">
        <f t="shared" si="8"/>
        <v/>
      </c>
      <c r="AE46" s="10" t="str">
        <f t="shared" si="9"/>
        <v/>
      </c>
      <c r="AF46" s="10" t="str">
        <f t="shared" si="10"/>
        <v/>
      </c>
      <c r="AG46" s="10" t="str">
        <f t="shared" si="11"/>
        <v/>
      </c>
      <c r="AH46" s="10">
        <f t="shared" si="12"/>
        <v>18.181818181818183</v>
      </c>
      <c r="AI46" s="13" t="str">
        <f t="shared" si="13"/>
        <v>26</v>
      </c>
      <c r="AJ46" s="11">
        <f t="shared" si="14"/>
        <v>26</v>
      </c>
    </row>
    <row r="47" spans="1:36" x14ac:dyDescent="0.25">
      <c r="A47" s="1">
        <v>29</v>
      </c>
      <c r="B47" s="4">
        <v>48</v>
      </c>
      <c r="C47" s="9" t="s">
        <v>194</v>
      </c>
      <c r="D47" s="9" t="s">
        <v>126</v>
      </c>
      <c r="E47" s="9" t="s">
        <v>88</v>
      </c>
      <c r="F47" s="9">
        <v>114151096</v>
      </c>
      <c r="G47" s="9" t="s">
        <v>35</v>
      </c>
      <c r="H47" s="27"/>
      <c r="I47" s="6">
        <v>11</v>
      </c>
      <c r="J47" s="6">
        <v>11</v>
      </c>
      <c r="K47" s="9">
        <v>9</v>
      </c>
      <c r="L47" s="7">
        <f t="shared" si="15"/>
        <v>16.363636363636363</v>
      </c>
      <c r="M47" s="8" t="str">
        <f>IF(J47=4,RANK(L47,$AA$19:$AA$403,0)+COUNTIF($AA$1:AA46,AA47),"")&amp;IF(J47=5,RANK(L47,$AB$19:$AB$403,0)+COUNTIF($AB$1:AB46,AB47),"")&amp;IF(J47=6,RANK(L47,$AC$19:$AC$403,0)+COUNTIF($AC$1:AC46,AC47),"")&amp;IF(J47=7,RANK(L47,$AD$19:$AD$403,0)+COUNTIF($AD$1:AD46,AD47),"")&amp;IF(J47=8,RANK(L47,$AE$19:$AE$403,0)+COUNTIF($AE$1:AE46,AE47),"")&amp;IF(J47=9,RANK(L47,$AF$19:$AF$403,0)+COUNTIF($AF$1:AF46,AF47),"")&amp;IF(J47=10,RANK(L47,$AG$19:$AG$403,0)+COUNTIF($AG$1:AG46,AG47),"")&amp;IF(J47=11,RANK(L47,$AH$19:$AH$403,0)+COUNTIF($AH$1:AH46,AH47),"")</f>
        <v>29</v>
      </c>
      <c r="N47" s="9" t="s">
        <v>68</v>
      </c>
      <c r="Z47" s="10" t="str">
        <f t="shared" si="4"/>
        <v/>
      </c>
      <c r="AA47" s="10" t="str">
        <f t="shared" si="5"/>
        <v/>
      </c>
      <c r="AB47" s="10" t="str">
        <f t="shared" si="6"/>
        <v/>
      </c>
      <c r="AC47" s="10" t="str">
        <f t="shared" si="7"/>
        <v/>
      </c>
      <c r="AD47" s="10" t="str">
        <f t="shared" si="8"/>
        <v/>
      </c>
      <c r="AE47" s="10" t="str">
        <f t="shared" si="9"/>
        <v/>
      </c>
      <c r="AF47" s="10" t="str">
        <f t="shared" si="10"/>
        <v/>
      </c>
      <c r="AG47" s="10" t="str">
        <f t="shared" si="11"/>
        <v/>
      </c>
      <c r="AH47" s="10">
        <f t="shared" si="12"/>
        <v>16.363636363636363</v>
      </c>
      <c r="AI47" s="13" t="str">
        <f t="shared" si="13"/>
        <v>29</v>
      </c>
      <c r="AJ47" s="11">
        <f t="shared" si="14"/>
        <v>29</v>
      </c>
    </row>
    <row r="48" spans="1:36" x14ac:dyDescent="0.25">
      <c r="A48" s="1">
        <v>30</v>
      </c>
      <c r="B48" s="4">
        <v>48</v>
      </c>
      <c r="C48" s="9" t="s">
        <v>195</v>
      </c>
      <c r="D48" s="9" t="s">
        <v>196</v>
      </c>
      <c r="E48" s="9" t="s">
        <v>44</v>
      </c>
      <c r="F48" s="9">
        <v>3622358492</v>
      </c>
      <c r="G48" s="9" t="s">
        <v>35</v>
      </c>
      <c r="H48" s="27"/>
      <c r="I48" s="6">
        <v>11</v>
      </c>
      <c r="J48" s="6">
        <v>11</v>
      </c>
      <c r="K48" s="9">
        <v>9</v>
      </c>
      <c r="L48" s="7">
        <f t="shared" si="15"/>
        <v>16.363636363636363</v>
      </c>
      <c r="M48" s="8" t="str">
        <f>IF(J48=4,RANK(L48,$AA$19:$AA$403,0)+COUNTIF($AA$1:AA47,AA48),"")&amp;IF(J48=5,RANK(L48,$AB$19:$AB$403,0)+COUNTIF($AB$1:AB47,AB48),"")&amp;IF(J48=6,RANK(L48,$AC$19:$AC$403,0)+COUNTIF($AC$1:AC47,AC48),"")&amp;IF(J48=7,RANK(L48,$AD$19:$AD$403,0)+COUNTIF($AD$1:AD47,AD48),"")&amp;IF(J48=8,RANK(L48,$AE$19:$AE$403,0)+COUNTIF($AE$1:AE47,AE48),"")&amp;IF(J48=9,RANK(L48,$AF$19:$AF$403,0)+COUNTIF($AF$1:AF47,AF48),"")&amp;IF(J48=10,RANK(L48,$AG$19:$AG$403,0)+COUNTIF($AG$1:AG47,AG48),"")&amp;IF(J48=11,RANK(L48,$AH$19:$AH$403,0)+COUNTIF($AH$1:AH47,AH48),"")</f>
        <v>30</v>
      </c>
      <c r="N48" s="9" t="s">
        <v>68</v>
      </c>
      <c r="Z48" s="10" t="str">
        <f t="shared" si="4"/>
        <v/>
      </c>
      <c r="AA48" s="10" t="str">
        <f t="shared" si="5"/>
        <v/>
      </c>
      <c r="AB48" s="10" t="str">
        <f t="shared" si="6"/>
        <v/>
      </c>
      <c r="AC48" s="10" t="str">
        <f t="shared" si="7"/>
        <v/>
      </c>
      <c r="AD48" s="10" t="str">
        <f t="shared" si="8"/>
        <v/>
      </c>
      <c r="AE48" s="10" t="str">
        <f t="shared" si="9"/>
        <v/>
      </c>
      <c r="AF48" s="10" t="str">
        <f t="shared" si="10"/>
        <v/>
      </c>
      <c r="AG48" s="10" t="str">
        <f t="shared" si="11"/>
        <v/>
      </c>
      <c r="AH48" s="10">
        <f t="shared" si="12"/>
        <v>16.363636363636363</v>
      </c>
      <c r="AI48" s="13" t="str">
        <f t="shared" si="13"/>
        <v>29</v>
      </c>
      <c r="AJ48" s="11">
        <f t="shared" si="14"/>
        <v>29</v>
      </c>
    </row>
    <row r="49" spans="1:36" x14ac:dyDescent="0.25">
      <c r="A49" s="1">
        <v>31</v>
      </c>
      <c r="B49" s="4">
        <v>48</v>
      </c>
      <c r="C49" s="9" t="s">
        <v>197</v>
      </c>
      <c r="D49" s="9" t="s">
        <v>102</v>
      </c>
      <c r="E49" s="9" t="s">
        <v>198</v>
      </c>
      <c r="F49" s="9">
        <v>4100925383</v>
      </c>
      <c r="G49" s="9" t="s">
        <v>57</v>
      </c>
      <c r="H49" s="27"/>
      <c r="I49" s="6">
        <v>11</v>
      </c>
      <c r="J49" s="6">
        <v>11</v>
      </c>
      <c r="K49" s="9">
        <v>9</v>
      </c>
      <c r="L49" s="7">
        <f t="shared" si="15"/>
        <v>16.363636363636363</v>
      </c>
      <c r="M49" s="8" t="str">
        <f>IF(J49=4,RANK(L49,$AA$19:$AA$403,0)+COUNTIF($AA$1:AA48,AA49),"")&amp;IF(J49=5,RANK(L49,$AB$19:$AB$403,0)+COUNTIF($AB$1:AB48,AB49),"")&amp;IF(J49=6,RANK(L49,$AC$19:$AC$403,0)+COUNTIF($AC$1:AC48,AC49),"")&amp;IF(J49=7,RANK(L49,$AD$19:$AD$403,0)+COUNTIF($AD$1:AD48,AD49),"")&amp;IF(J49=8,RANK(L49,$AE$19:$AE$403,0)+COUNTIF($AE$1:AE48,AE49),"")&amp;IF(J49=9,RANK(L49,$AF$19:$AF$403,0)+COUNTIF($AF$1:AF48,AF49),"")&amp;IF(J49=10,RANK(L49,$AG$19:$AG$403,0)+COUNTIF($AG$1:AG48,AG49),"")&amp;IF(J49=11,RANK(L49,$AH$19:$AH$403,0)+COUNTIF($AH$1:AH48,AH49),"")</f>
        <v>31</v>
      </c>
      <c r="N49" s="9" t="s">
        <v>68</v>
      </c>
      <c r="Z49" s="10" t="str">
        <f t="shared" si="4"/>
        <v/>
      </c>
      <c r="AA49" s="10" t="str">
        <f t="shared" si="5"/>
        <v/>
      </c>
      <c r="AB49" s="10" t="str">
        <f t="shared" si="6"/>
        <v/>
      </c>
      <c r="AC49" s="10" t="str">
        <f t="shared" si="7"/>
        <v/>
      </c>
      <c r="AD49" s="10" t="str">
        <f t="shared" si="8"/>
        <v/>
      </c>
      <c r="AE49" s="10" t="str">
        <f t="shared" si="9"/>
        <v/>
      </c>
      <c r="AF49" s="10" t="str">
        <f t="shared" si="10"/>
        <v/>
      </c>
      <c r="AG49" s="10" t="str">
        <f t="shared" si="11"/>
        <v/>
      </c>
      <c r="AH49" s="10">
        <f t="shared" si="12"/>
        <v>16.363636363636363</v>
      </c>
      <c r="AI49" s="13" t="str">
        <f t="shared" si="13"/>
        <v>29</v>
      </c>
      <c r="AJ49" s="11">
        <f t="shared" si="14"/>
        <v>29</v>
      </c>
    </row>
    <row r="50" spans="1:36" x14ac:dyDescent="0.25">
      <c r="A50" s="1">
        <v>32</v>
      </c>
      <c r="B50" s="4">
        <v>48</v>
      </c>
      <c r="C50" s="9" t="s">
        <v>95</v>
      </c>
      <c r="D50" s="9" t="s">
        <v>124</v>
      </c>
      <c r="E50" s="9" t="s">
        <v>170</v>
      </c>
      <c r="F50" s="9">
        <v>227641733</v>
      </c>
      <c r="G50" s="9" t="s">
        <v>35</v>
      </c>
      <c r="H50" s="27"/>
      <c r="I50" s="6">
        <v>11</v>
      </c>
      <c r="J50" s="6">
        <v>11</v>
      </c>
      <c r="K50" s="9">
        <v>8</v>
      </c>
      <c r="L50" s="7">
        <f t="shared" si="15"/>
        <v>14.545454545454545</v>
      </c>
      <c r="M50" s="8" t="str">
        <f>IF(J50=4,RANK(L50,$AA$19:$AA$403,0)+COUNTIF($AA$1:AA49,AA50),"")&amp;IF(J50=5,RANK(L50,$AB$19:$AB$403,0)+COUNTIF($AB$1:AB49,AB50),"")&amp;IF(J50=6,RANK(L50,$AC$19:$AC$403,0)+COUNTIF($AC$1:AC49,AC50),"")&amp;IF(J50=7,RANK(L50,$AD$19:$AD$403,0)+COUNTIF($AD$1:AD49,AD50),"")&amp;IF(J50=8,RANK(L50,$AE$19:$AE$403,0)+COUNTIF($AE$1:AE49,AE50),"")&amp;IF(J50=9,RANK(L50,$AF$19:$AF$403,0)+COUNTIF($AF$1:AF49,AF50),"")&amp;IF(J50=10,RANK(L50,$AG$19:$AG$403,0)+COUNTIF($AG$1:AG49,AG50),"")&amp;IF(J50=11,RANK(L50,$AH$19:$AH$403,0)+COUNTIF($AH$1:AH49,AH50),"")</f>
        <v>32</v>
      </c>
      <c r="N50" s="9" t="s">
        <v>68</v>
      </c>
      <c r="Z50" s="10" t="str">
        <f t="shared" si="4"/>
        <v/>
      </c>
      <c r="AA50" s="10" t="str">
        <f t="shared" si="5"/>
        <v/>
      </c>
      <c r="AB50" s="10" t="str">
        <f t="shared" si="6"/>
        <v/>
      </c>
      <c r="AC50" s="10" t="str">
        <f t="shared" si="7"/>
        <v/>
      </c>
      <c r="AD50" s="10" t="str">
        <f t="shared" si="8"/>
        <v/>
      </c>
      <c r="AE50" s="10" t="str">
        <f t="shared" si="9"/>
        <v/>
      </c>
      <c r="AF50" s="10" t="str">
        <f t="shared" si="10"/>
        <v/>
      </c>
      <c r="AG50" s="10" t="str">
        <f t="shared" si="11"/>
        <v/>
      </c>
      <c r="AH50" s="10">
        <f t="shared" si="12"/>
        <v>14.545454545454545</v>
      </c>
      <c r="AI50" s="13" t="str">
        <f t="shared" si="13"/>
        <v>32</v>
      </c>
      <c r="AJ50" s="11">
        <f t="shared" si="14"/>
        <v>32</v>
      </c>
    </row>
    <row r="51" spans="1:36" x14ac:dyDescent="0.25">
      <c r="A51" s="1">
        <v>33</v>
      </c>
      <c r="B51" s="4">
        <v>48</v>
      </c>
      <c r="C51" s="9" t="s">
        <v>199</v>
      </c>
      <c r="D51" s="9" t="s">
        <v>200</v>
      </c>
      <c r="E51" s="9" t="s">
        <v>201</v>
      </c>
      <c r="F51" s="9">
        <v>4203010536</v>
      </c>
      <c r="G51" s="9" t="s">
        <v>35</v>
      </c>
      <c r="H51" s="27"/>
      <c r="I51" s="6">
        <v>11</v>
      </c>
      <c r="J51" s="6">
        <v>11</v>
      </c>
      <c r="K51" s="9">
        <v>8</v>
      </c>
      <c r="L51" s="7">
        <f t="shared" si="15"/>
        <v>14.545454545454545</v>
      </c>
      <c r="M51" s="8" t="str">
        <f>IF(J51=4,RANK(L51,$AA$19:$AA$403,0)+COUNTIF($AA$1:AA50,AA51),"")&amp;IF(J51=5,RANK(L51,$AB$19:$AB$403,0)+COUNTIF($AB$1:AB50,AB51),"")&amp;IF(J51=6,RANK(L51,$AC$19:$AC$403,0)+COUNTIF($AC$1:AC50,AC51),"")&amp;IF(J51=7,RANK(L51,$AD$19:$AD$403,0)+COUNTIF($AD$1:AD50,AD51),"")&amp;IF(J51=8,RANK(L51,$AE$19:$AE$403,0)+COUNTIF($AE$1:AE50,AE51),"")&amp;IF(J51=9,RANK(L51,$AF$19:$AF$403,0)+COUNTIF($AF$1:AF50,AF51),"")&amp;IF(J51=10,RANK(L51,$AG$19:$AG$403,0)+COUNTIF($AG$1:AG50,AG51),"")&amp;IF(J51=11,RANK(L51,$AH$19:$AH$403,0)+COUNTIF($AH$1:AH50,AH51),"")</f>
        <v>33</v>
      </c>
      <c r="N51" s="9" t="s">
        <v>68</v>
      </c>
      <c r="Z51" s="10" t="str">
        <f t="shared" si="4"/>
        <v/>
      </c>
      <c r="AA51" s="10" t="str">
        <f t="shared" si="5"/>
        <v/>
      </c>
      <c r="AB51" s="10" t="str">
        <f t="shared" si="6"/>
        <v/>
      </c>
      <c r="AC51" s="10" t="str">
        <f t="shared" si="7"/>
        <v/>
      </c>
      <c r="AD51" s="10" t="str">
        <f t="shared" si="8"/>
        <v/>
      </c>
      <c r="AE51" s="10" t="str">
        <f t="shared" si="9"/>
        <v/>
      </c>
      <c r="AF51" s="10" t="str">
        <f t="shared" si="10"/>
        <v/>
      </c>
      <c r="AG51" s="10" t="str">
        <f t="shared" si="11"/>
        <v/>
      </c>
      <c r="AH51" s="10">
        <f t="shared" si="12"/>
        <v>14.545454545454545</v>
      </c>
      <c r="AI51" s="13" t="str">
        <f t="shared" si="13"/>
        <v>32</v>
      </c>
      <c r="AJ51" s="11">
        <f t="shared" si="14"/>
        <v>32</v>
      </c>
    </row>
    <row r="52" spans="1:36" x14ac:dyDescent="0.25">
      <c r="A52" s="1">
        <v>34</v>
      </c>
      <c r="B52" s="4">
        <v>48</v>
      </c>
      <c r="C52" s="9" t="s">
        <v>202</v>
      </c>
      <c r="D52" s="9" t="s">
        <v>203</v>
      </c>
      <c r="E52" s="9" t="s">
        <v>85</v>
      </c>
      <c r="F52" s="9">
        <v>3927560863</v>
      </c>
      <c r="G52" s="9" t="s">
        <v>57</v>
      </c>
      <c r="H52" s="27"/>
      <c r="I52" s="6">
        <v>11</v>
      </c>
      <c r="J52" s="6">
        <v>11</v>
      </c>
      <c r="K52" s="9">
        <v>8</v>
      </c>
      <c r="L52" s="7">
        <f t="shared" si="15"/>
        <v>14.545454545454545</v>
      </c>
      <c r="M52" s="8" t="str">
        <f>IF(J52=4,RANK(L52,$AA$19:$AA$403,0)+COUNTIF($AA$1:AA51,AA52),"")&amp;IF(J52=5,RANK(L52,$AB$19:$AB$403,0)+COUNTIF($AB$1:AB51,AB52),"")&amp;IF(J52=6,RANK(L52,$AC$19:$AC$403,0)+COUNTIF($AC$1:AC51,AC52),"")&amp;IF(J52=7,RANK(L52,$AD$19:$AD$403,0)+COUNTIF($AD$1:AD51,AD52),"")&amp;IF(J52=8,RANK(L52,$AE$19:$AE$403,0)+COUNTIF($AE$1:AE51,AE52),"")&amp;IF(J52=9,RANK(L52,$AF$19:$AF$403,0)+COUNTIF($AF$1:AF51,AF52),"")&amp;IF(J52=10,RANK(L52,$AG$19:$AG$403,0)+COUNTIF($AG$1:AG51,AG52),"")&amp;IF(J52=11,RANK(L52,$AH$19:$AH$403,0)+COUNTIF($AH$1:AH51,AH52),"")</f>
        <v>34</v>
      </c>
      <c r="N52" s="9" t="s">
        <v>68</v>
      </c>
      <c r="Z52" s="10" t="str">
        <f t="shared" si="4"/>
        <v/>
      </c>
      <c r="AA52" s="10" t="str">
        <f t="shared" si="5"/>
        <v/>
      </c>
      <c r="AB52" s="10" t="str">
        <f t="shared" si="6"/>
        <v/>
      </c>
      <c r="AC52" s="10" t="str">
        <f t="shared" si="7"/>
        <v/>
      </c>
      <c r="AD52" s="10" t="str">
        <f t="shared" si="8"/>
        <v/>
      </c>
      <c r="AE52" s="10" t="str">
        <f t="shared" si="9"/>
        <v/>
      </c>
      <c r="AF52" s="10" t="str">
        <f t="shared" si="10"/>
        <v/>
      </c>
      <c r="AG52" s="10" t="str">
        <f t="shared" si="11"/>
        <v/>
      </c>
      <c r="AH52" s="10">
        <f t="shared" si="12"/>
        <v>14.545454545454545</v>
      </c>
      <c r="AI52" s="13" t="str">
        <f t="shared" si="13"/>
        <v>32</v>
      </c>
      <c r="AJ52" s="11">
        <f t="shared" si="14"/>
        <v>32</v>
      </c>
    </row>
    <row r="53" spans="1:36" x14ac:dyDescent="0.25">
      <c r="A53" s="1">
        <v>35</v>
      </c>
      <c r="B53" s="4">
        <v>48</v>
      </c>
      <c r="C53" s="9" t="s">
        <v>204</v>
      </c>
      <c r="D53" s="9" t="s">
        <v>87</v>
      </c>
      <c r="E53" s="9" t="s">
        <v>85</v>
      </c>
      <c r="F53" s="9">
        <v>2110458647</v>
      </c>
      <c r="G53" s="9" t="s">
        <v>57</v>
      </c>
      <c r="H53" s="27"/>
      <c r="I53" s="6">
        <v>11</v>
      </c>
      <c r="J53" s="6">
        <v>11</v>
      </c>
      <c r="K53" s="9">
        <v>8</v>
      </c>
      <c r="L53" s="7">
        <f t="shared" si="15"/>
        <v>14.545454545454545</v>
      </c>
      <c r="M53" s="8" t="str">
        <f>IF(J53=4,RANK(L53,$AA$19:$AA$403,0)+COUNTIF($AA$1:AA52,AA53),"")&amp;IF(J53=5,RANK(L53,$AB$19:$AB$403,0)+COUNTIF($AB$1:AB52,AB53),"")&amp;IF(J53=6,RANK(L53,$AC$19:$AC$403,0)+COUNTIF($AC$1:AC52,AC53),"")&amp;IF(J53=7,RANK(L53,$AD$19:$AD$403,0)+COUNTIF($AD$1:AD52,AD53),"")&amp;IF(J53=8,RANK(L53,$AE$19:$AE$403,0)+COUNTIF($AE$1:AE52,AE53),"")&amp;IF(J53=9,RANK(L53,$AF$19:$AF$403,0)+COUNTIF($AF$1:AF52,AF53),"")&amp;IF(J53=10,RANK(L53,$AG$19:$AG$403,0)+COUNTIF($AG$1:AG52,AG53),"")&amp;IF(J53=11,RANK(L53,$AH$19:$AH$403,0)+COUNTIF($AH$1:AH52,AH53),"")</f>
        <v>35</v>
      </c>
      <c r="N53" s="9" t="s">
        <v>68</v>
      </c>
      <c r="Z53" s="10" t="str">
        <f t="shared" si="4"/>
        <v/>
      </c>
      <c r="AA53" s="10" t="str">
        <f t="shared" si="5"/>
        <v/>
      </c>
      <c r="AB53" s="10" t="str">
        <f t="shared" si="6"/>
        <v/>
      </c>
      <c r="AC53" s="10" t="str">
        <f t="shared" si="7"/>
        <v/>
      </c>
      <c r="AD53" s="10" t="str">
        <f t="shared" si="8"/>
        <v/>
      </c>
      <c r="AE53" s="10" t="str">
        <f t="shared" si="9"/>
        <v/>
      </c>
      <c r="AF53" s="10" t="str">
        <f t="shared" si="10"/>
        <v/>
      </c>
      <c r="AG53" s="10" t="str">
        <f t="shared" si="11"/>
        <v/>
      </c>
      <c r="AH53" s="10">
        <f t="shared" si="12"/>
        <v>14.545454545454545</v>
      </c>
      <c r="AI53" s="13" t="str">
        <f t="shared" si="13"/>
        <v>32</v>
      </c>
      <c r="AJ53" s="11">
        <f t="shared" si="14"/>
        <v>32</v>
      </c>
    </row>
    <row r="54" spans="1:36" x14ac:dyDescent="0.25">
      <c r="A54" s="1">
        <v>36</v>
      </c>
      <c r="B54" s="4">
        <v>48</v>
      </c>
      <c r="C54" s="9" t="s">
        <v>205</v>
      </c>
      <c r="D54" s="9" t="s">
        <v>206</v>
      </c>
      <c r="E54" s="9" t="s">
        <v>98</v>
      </c>
      <c r="F54" s="9">
        <v>1899492153</v>
      </c>
      <c r="G54" s="9" t="s">
        <v>28</v>
      </c>
      <c r="H54" s="27"/>
      <c r="I54" s="6">
        <v>11</v>
      </c>
      <c r="J54" s="6">
        <v>11</v>
      </c>
      <c r="K54" s="9">
        <v>8</v>
      </c>
      <c r="L54" s="7">
        <f t="shared" si="15"/>
        <v>14.545454545454545</v>
      </c>
      <c r="M54" s="8" t="str">
        <f>IF(J54=4,RANK(L54,$AA$19:$AA$403,0)+COUNTIF($AA$1:AA53,AA54),"")&amp;IF(J54=5,RANK(L54,$AB$19:$AB$403,0)+COUNTIF($AB$1:AB53,AB54),"")&amp;IF(J54=6,RANK(L54,$AC$19:$AC$403,0)+COUNTIF($AC$1:AC53,AC54),"")&amp;IF(J54=7,RANK(L54,$AD$19:$AD$403,0)+COUNTIF($AD$1:AD53,AD54),"")&amp;IF(J54=8,RANK(L54,$AE$19:$AE$403,0)+COUNTIF($AE$1:AE53,AE54),"")&amp;IF(J54=9,RANK(L54,$AF$19:$AF$403,0)+COUNTIF($AF$1:AF53,AF54),"")&amp;IF(J54=10,RANK(L54,$AG$19:$AG$403,0)+COUNTIF($AG$1:AG53,AG54),"")&amp;IF(J54=11,RANK(L54,$AH$19:$AH$403,0)+COUNTIF($AH$1:AH53,AH54),"")</f>
        <v>36</v>
      </c>
      <c r="N54" s="9" t="s">
        <v>68</v>
      </c>
      <c r="Z54" s="10" t="str">
        <f t="shared" si="4"/>
        <v/>
      </c>
      <c r="AA54" s="10" t="str">
        <f t="shared" si="5"/>
        <v/>
      </c>
      <c r="AB54" s="10" t="str">
        <f t="shared" si="6"/>
        <v/>
      </c>
      <c r="AC54" s="10" t="str">
        <f t="shared" si="7"/>
        <v/>
      </c>
      <c r="AD54" s="10" t="str">
        <f t="shared" si="8"/>
        <v/>
      </c>
      <c r="AE54" s="10" t="str">
        <f t="shared" si="9"/>
        <v/>
      </c>
      <c r="AF54" s="10" t="str">
        <f t="shared" si="10"/>
        <v/>
      </c>
      <c r="AG54" s="10" t="str">
        <f t="shared" si="11"/>
        <v/>
      </c>
      <c r="AH54" s="10">
        <f t="shared" si="12"/>
        <v>14.545454545454545</v>
      </c>
      <c r="AI54" s="13" t="str">
        <f t="shared" si="13"/>
        <v>32</v>
      </c>
      <c r="AJ54" s="11">
        <f t="shared" si="14"/>
        <v>32</v>
      </c>
    </row>
    <row r="55" spans="1:36" x14ac:dyDescent="0.25">
      <c r="A55" s="1">
        <v>37</v>
      </c>
      <c r="B55" s="4">
        <v>48</v>
      </c>
      <c r="C55" s="9" t="s">
        <v>207</v>
      </c>
      <c r="D55" s="9" t="s">
        <v>30</v>
      </c>
      <c r="E55" s="9" t="s">
        <v>31</v>
      </c>
      <c r="F55" s="9">
        <v>2129737680</v>
      </c>
      <c r="G55" s="9" t="s">
        <v>35</v>
      </c>
      <c r="H55" s="27"/>
      <c r="I55" s="6">
        <v>11</v>
      </c>
      <c r="J55" s="6">
        <v>11</v>
      </c>
      <c r="K55" s="9">
        <v>8</v>
      </c>
      <c r="L55" s="7">
        <f t="shared" si="15"/>
        <v>14.545454545454545</v>
      </c>
      <c r="M55" s="8" t="str">
        <f>IF(J55=4,RANK(L55,$AA$19:$AA$403,0)+COUNTIF($AA$1:AA54,AA55),"")&amp;IF(J55=5,RANK(L55,$AB$19:$AB$403,0)+COUNTIF($AB$1:AB54,AB55),"")&amp;IF(J55=6,RANK(L55,$AC$19:$AC$403,0)+COUNTIF($AC$1:AC54,AC55),"")&amp;IF(J55=7,RANK(L55,$AD$19:$AD$403,0)+COUNTIF($AD$1:AD54,AD55),"")&amp;IF(J55=8,RANK(L55,$AE$19:$AE$403,0)+COUNTIF($AE$1:AE54,AE55),"")&amp;IF(J55=9,RANK(L55,$AF$19:$AF$403,0)+COUNTIF($AF$1:AF54,AF55),"")&amp;IF(J55=10,RANK(L55,$AG$19:$AG$403,0)+COUNTIF($AG$1:AG54,AG55),"")&amp;IF(J55=11,RANK(L55,$AH$19:$AH$403,0)+COUNTIF($AH$1:AH54,AH55),"")</f>
        <v>37</v>
      </c>
      <c r="N55" s="9" t="s">
        <v>68</v>
      </c>
      <c r="Z55" s="10" t="str">
        <f t="shared" si="4"/>
        <v/>
      </c>
      <c r="AA55" s="10" t="str">
        <f t="shared" si="5"/>
        <v/>
      </c>
      <c r="AB55" s="10" t="str">
        <f t="shared" si="6"/>
        <v/>
      </c>
      <c r="AC55" s="10" t="str">
        <f t="shared" si="7"/>
        <v/>
      </c>
      <c r="AD55" s="10" t="str">
        <f t="shared" si="8"/>
        <v/>
      </c>
      <c r="AE55" s="10" t="str">
        <f t="shared" si="9"/>
        <v/>
      </c>
      <c r="AF55" s="10" t="str">
        <f t="shared" si="10"/>
        <v/>
      </c>
      <c r="AG55" s="10" t="str">
        <f t="shared" si="11"/>
        <v/>
      </c>
      <c r="AH55" s="10">
        <f t="shared" si="12"/>
        <v>14.545454545454545</v>
      </c>
      <c r="AI55" s="13" t="str">
        <f t="shared" si="13"/>
        <v>32</v>
      </c>
      <c r="AJ55" s="11">
        <f t="shared" si="14"/>
        <v>32</v>
      </c>
    </row>
    <row r="56" spans="1:36" x14ac:dyDescent="0.25">
      <c r="A56" s="1">
        <v>38</v>
      </c>
      <c r="B56" s="4">
        <v>48</v>
      </c>
      <c r="C56" s="9" t="s">
        <v>208</v>
      </c>
      <c r="D56" s="9" t="s">
        <v>126</v>
      </c>
      <c r="E56" s="9" t="s">
        <v>31</v>
      </c>
      <c r="F56" s="9">
        <v>2818130476</v>
      </c>
      <c r="G56" s="9" t="s">
        <v>57</v>
      </c>
      <c r="H56" s="27"/>
      <c r="I56" s="6">
        <v>11</v>
      </c>
      <c r="J56" s="6">
        <v>11</v>
      </c>
      <c r="K56" s="9">
        <v>6</v>
      </c>
      <c r="L56" s="7">
        <f t="shared" si="15"/>
        <v>10.909090909090908</v>
      </c>
      <c r="M56" s="8" t="str">
        <f>IF(J56=4,RANK(L56,$AA$19:$AA$403,0)+COUNTIF($AA$1:AA55,AA56),"")&amp;IF(J56=5,RANK(L56,$AB$19:$AB$403,0)+COUNTIF($AB$1:AB55,AB56),"")&amp;IF(J56=6,RANK(L56,$AC$19:$AC$403,0)+COUNTIF($AC$1:AC55,AC56),"")&amp;IF(J56=7,RANK(L56,$AD$19:$AD$403,0)+COUNTIF($AD$1:AD55,AD56),"")&amp;IF(J56=8,RANK(L56,$AE$19:$AE$403,0)+COUNTIF($AE$1:AE55,AE56),"")&amp;IF(J56=9,RANK(L56,$AF$19:$AF$403,0)+COUNTIF($AF$1:AF55,AF56),"")&amp;IF(J56=10,RANK(L56,$AG$19:$AG$403,0)+COUNTIF($AG$1:AG55,AG56),"")&amp;IF(J56=11,RANK(L56,$AH$19:$AH$403,0)+COUNTIF($AH$1:AH55,AH56),"")</f>
        <v>38</v>
      </c>
      <c r="N56" s="9" t="s">
        <v>68</v>
      </c>
      <c r="Z56" s="10" t="str">
        <f t="shared" si="4"/>
        <v/>
      </c>
      <c r="AA56" s="10" t="str">
        <f t="shared" si="5"/>
        <v/>
      </c>
      <c r="AB56" s="10" t="str">
        <f t="shared" si="6"/>
        <v/>
      </c>
      <c r="AC56" s="10" t="str">
        <f t="shared" si="7"/>
        <v/>
      </c>
      <c r="AD56" s="10" t="str">
        <f t="shared" si="8"/>
        <v/>
      </c>
      <c r="AE56" s="10" t="str">
        <f t="shared" si="9"/>
        <v/>
      </c>
      <c r="AF56" s="10" t="str">
        <f t="shared" si="10"/>
        <v/>
      </c>
      <c r="AG56" s="10" t="str">
        <f t="shared" si="11"/>
        <v/>
      </c>
      <c r="AH56" s="10">
        <f t="shared" si="12"/>
        <v>10.909090909090908</v>
      </c>
      <c r="AI56" s="13" t="str">
        <f t="shared" si="13"/>
        <v>38</v>
      </c>
      <c r="AJ56" s="11">
        <f t="shared" si="14"/>
        <v>38</v>
      </c>
    </row>
    <row r="57" spans="1:36" x14ac:dyDescent="0.25">
      <c r="A57" s="1">
        <v>39</v>
      </c>
      <c r="B57" s="4">
        <v>48</v>
      </c>
      <c r="C57" s="9" t="s">
        <v>209</v>
      </c>
      <c r="D57" s="9" t="s">
        <v>126</v>
      </c>
      <c r="E57" s="9" t="s">
        <v>31</v>
      </c>
      <c r="F57" s="9">
        <v>3559563483</v>
      </c>
      <c r="G57" s="9" t="s">
        <v>35</v>
      </c>
      <c r="H57" s="27"/>
      <c r="I57" s="6">
        <v>11</v>
      </c>
      <c r="J57" s="6">
        <v>11</v>
      </c>
      <c r="K57" s="9">
        <v>6</v>
      </c>
      <c r="L57" s="7">
        <f t="shared" si="15"/>
        <v>10.909090909090908</v>
      </c>
      <c r="M57" s="8" t="str">
        <f>IF(J57=4,RANK(L57,$AA$19:$AA$403,0)+COUNTIF($AA$1:AA56,AA57),"")&amp;IF(J57=5,RANK(L57,$AB$19:$AB$403,0)+COUNTIF($AB$1:AB56,AB57),"")&amp;IF(J57=6,RANK(L57,$AC$19:$AC$403,0)+COUNTIF($AC$1:AC56,AC57),"")&amp;IF(J57=7,RANK(L57,$AD$19:$AD$403,0)+COUNTIF($AD$1:AD56,AD57),"")&amp;IF(J57=8,RANK(L57,$AE$19:$AE$403,0)+COUNTIF($AE$1:AE56,AE57),"")&amp;IF(J57=9,RANK(L57,$AF$19:$AF$403,0)+COUNTIF($AF$1:AF56,AF57),"")&amp;IF(J57=10,RANK(L57,$AG$19:$AG$403,0)+COUNTIF($AG$1:AG56,AG57),"")&amp;IF(J57=11,RANK(L57,$AH$19:$AH$403,0)+COUNTIF($AH$1:AH56,AH57),"")</f>
        <v>39</v>
      </c>
      <c r="N57" s="9" t="s">
        <v>68</v>
      </c>
      <c r="Z57" s="10" t="str">
        <f t="shared" si="4"/>
        <v/>
      </c>
      <c r="AA57" s="10" t="str">
        <f t="shared" si="5"/>
        <v/>
      </c>
      <c r="AB57" s="10" t="str">
        <f t="shared" si="6"/>
        <v/>
      </c>
      <c r="AC57" s="10" t="str">
        <f t="shared" si="7"/>
        <v/>
      </c>
      <c r="AD57" s="10" t="str">
        <f t="shared" si="8"/>
        <v/>
      </c>
      <c r="AE57" s="10" t="str">
        <f t="shared" si="9"/>
        <v/>
      </c>
      <c r="AF57" s="10" t="str">
        <f t="shared" si="10"/>
        <v/>
      </c>
      <c r="AG57" s="10" t="str">
        <f t="shared" si="11"/>
        <v/>
      </c>
      <c r="AH57" s="10">
        <f t="shared" si="12"/>
        <v>10.909090909090908</v>
      </c>
      <c r="AI57" s="13" t="str">
        <f t="shared" si="13"/>
        <v>38</v>
      </c>
      <c r="AJ57" s="11">
        <f t="shared" si="14"/>
        <v>38</v>
      </c>
    </row>
    <row r="58" spans="1:36" x14ac:dyDescent="0.25">
      <c r="A58" s="1">
        <v>40</v>
      </c>
      <c r="B58" s="4">
        <v>48</v>
      </c>
      <c r="C58" s="9" t="s">
        <v>210</v>
      </c>
      <c r="D58" s="9" t="s">
        <v>196</v>
      </c>
      <c r="E58" s="9" t="s">
        <v>127</v>
      </c>
      <c r="F58" s="9">
        <v>1318774553</v>
      </c>
      <c r="G58" s="9" t="s">
        <v>57</v>
      </c>
      <c r="H58" s="27"/>
      <c r="I58" s="6">
        <v>11</v>
      </c>
      <c r="J58" s="6">
        <v>11</v>
      </c>
      <c r="K58" s="9">
        <v>6</v>
      </c>
      <c r="L58" s="7">
        <f t="shared" si="15"/>
        <v>10.909090909090908</v>
      </c>
      <c r="M58" s="8" t="str">
        <f>IF(J58=4,RANK(L58,$AA$19:$AA$403,0)+COUNTIF($AA$1:AA57,AA58),"")&amp;IF(J58=5,RANK(L58,$AB$19:$AB$403,0)+COUNTIF($AB$1:AB57,AB58),"")&amp;IF(J58=6,RANK(L58,$AC$19:$AC$403,0)+COUNTIF($AC$1:AC57,AC58),"")&amp;IF(J58=7,RANK(L58,$AD$19:$AD$403,0)+COUNTIF($AD$1:AD57,AD58),"")&amp;IF(J58=8,RANK(L58,$AE$19:$AE$403,0)+COUNTIF($AE$1:AE57,AE58),"")&amp;IF(J58=9,RANK(L58,$AF$19:$AF$403,0)+COUNTIF($AF$1:AF57,AF58),"")&amp;IF(J58=10,RANK(L58,$AG$19:$AG$403,0)+COUNTIF($AG$1:AG57,AG58),"")&amp;IF(J58=11,RANK(L58,$AH$19:$AH$403,0)+COUNTIF($AH$1:AH57,AH58),"")</f>
        <v>40</v>
      </c>
      <c r="N58" s="9" t="s">
        <v>68</v>
      </c>
      <c r="Z58" s="10" t="str">
        <f t="shared" si="4"/>
        <v/>
      </c>
      <c r="AA58" s="10" t="str">
        <f t="shared" si="5"/>
        <v/>
      </c>
      <c r="AB58" s="10" t="str">
        <f t="shared" si="6"/>
        <v/>
      </c>
      <c r="AC58" s="10" t="str">
        <f t="shared" si="7"/>
        <v/>
      </c>
      <c r="AD58" s="10" t="str">
        <f t="shared" si="8"/>
        <v/>
      </c>
      <c r="AE58" s="10" t="str">
        <f t="shared" si="9"/>
        <v/>
      </c>
      <c r="AF58" s="10" t="str">
        <f t="shared" si="10"/>
        <v/>
      </c>
      <c r="AG58" s="10" t="str">
        <f t="shared" si="11"/>
        <v/>
      </c>
      <c r="AH58" s="10">
        <f t="shared" si="12"/>
        <v>10.909090909090908</v>
      </c>
      <c r="AI58" s="13" t="str">
        <f t="shared" si="13"/>
        <v>38</v>
      </c>
      <c r="AJ58" s="11">
        <f t="shared" si="14"/>
        <v>38</v>
      </c>
    </row>
    <row r="59" spans="1:36" x14ac:dyDescent="0.25">
      <c r="A59" s="1">
        <v>41</v>
      </c>
      <c r="B59" s="4">
        <v>48</v>
      </c>
      <c r="C59" s="9" t="s">
        <v>211</v>
      </c>
      <c r="D59" s="9" t="s">
        <v>50</v>
      </c>
      <c r="E59" s="9" t="s">
        <v>60</v>
      </c>
      <c r="F59" s="9">
        <v>4042530107</v>
      </c>
      <c r="G59" s="9" t="s">
        <v>35</v>
      </c>
      <c r="H59" s="27"/>
      <c r="I59" s="6">
        <v>11</v>
      </c>
      <c r="J59" s="6">
        <v>11</v>
      </c>
      <c r="K59" s="27"/>
      <c r="L59" s="7">
        <f t="shared" si="15"/>
        <v>0</v>
      </c>
      <c r="M59" s="8" t="str">
        <f>IF(J59=4,RANK(L59,$AA$19:$AA$403,0)+COUNTIF($AA$1:AA58,AA59),"")&amp;IF(J59=5,RANK(L59,$AB$19:$AB$403,0)+COUNTIF($AB$1:AB58,AB59),"")&amp;IF(J59=6,RANK(L59,$AC$19:$AC$403,0)+COUNTIF($AC$1:AC58,AC59),"")&amp;IF(J59=7,RANK(L59,$AD$19:$AD$403,0)+COUNTIF($AD$1:AD58,AD59),"")&amp;IF(J59=8,RANK(L59,$AE$19:$AE$403,0)+COUNTIF($AE$1:AE58,AE59),"")&amp;IF(J59=9,RANK(L59,$AF$19:$AF$403,0)+COUNTIF($AF$1:AF58,AF59),"")&amp;IF(J59=10,RANK(L59,$AG$19:$AG$403,0)+COUNTIF($AG$1:AG58,AG59),"")&amp;IF(J59=11,RANK(L59,$AH$19:$AH$403,0)+COUNTIF($AH$1:AH58,AH59),"")</f>
        <v>41</v>
      </c>
      <c r="N59" s="9" t="s">
        <v>69</v>
      </c>
      <c r="Z59" s="10" t="str">
        <f t="shared" si="4"/>
        <v/>
      </c>
      <c r="AA59" s="10" t="str">
        <f t="shared" si="5"/>
        <v/>
      </c>
      <c r="AB59" s="10" t="str">
        <f t="shared" si="6"/>
        <v/>
      </c>
      <c r="AC59" s="10" t="str">
        <f t="shared" si="7"/>
        <v/>
      </c>
      <c r="AD59" s="10" t="str">
        <f t="shared" si="8"/>
        <v/>
      </c>
      <c r="AE59" s="10" t="str">
        <f t="shared" si="9"/>
        <v/>
      </c>
      <c r="AF59" s="10" t="str">
        <f t="shared" si="10"/>
        <v/>
      </c>
      <c r="AG59" s="10" t="str">
        <f t="shared" si="11"/>
        <v/>
      </c>
      <c r="AH59" s="10">
        <f t="shared" si="12"/>
        <v>0</v>
      </c>
      <c r="AI59" s="13" t="str">
        <f t="shared" si="13"/>
        <v>41</v>
      </c>
      <c r="AJ59" s="11">
        <f t="shared" si="14"/>
        <v>41</v>
      </c>
    </row>
    <row r="60" spans="1:36" x14ac:dyDescent="0.25">
      <c r="A60" s="1">
        <v>42</v>
      </c>
      <c r="B60" s="4">
        <v>48</v>
      </c>
      <c r="C60" s="9" t="s">
        <v>212</v>
      </c>
      <c r="D60" s="9" t="s">
        <v>213</v>
      </c>
      <c r="E60" s="9" t="s">
        <v>88</v>
      </c>
      <c r="F60" s="9">
        <v>3270051254</v>
      </c>
      <c r="G60" s="9" t="s">
        <v>35</v>
      </c>
      <c r="H60" s="27"/>
      <c r="I60" s="6">
        <v>11</v>
      </c>
      <c r="J60" s="6">
        <v>11</v>
      </c>
      <c r="K60" s="27"/>
      <c r="L60" s="7">
        <f t="shared" si="15"/>
        <v>0</v>
      </c>
      <c r="M60" s="8" t="str">
        <f>IF(J60=4,RANK(L60,$AA$19:$AA$403,0)+COUNTIF($AA$1:AA59,AA60),"")&amp;IF(J60=5,RANK(L60,$AB$19:$AB$403,0)+COUNTIF($AB$1:AB59,AB60),"")&amp;IF(J60=6,RANK(L60,$AC$19:$AC$403,0)+COUNTIF($AC$1:AC59,AC60),"")&amp;IF(J60=7,RANK(L60,$AD$19:$AD$403,0)+COUNTIF($AD$1:AD59,AD60),"")&amp;IF(J60=8,RANK(L60,$AE$19:$AE$403,0)+COUNTIF($AE$1:AE59,AE60),"")&amp;IF(J60=9,RANK(L60,$AF$19:$AF$403,0)+COUNTIF($AF$1:AF59,AF60),"")&amp;IF(J60=10,RANK(L60,$AG$19:$AG$403,0)+COUNTIF($AG$1:AG59,AG60),"")&amp;IF(J60=11,RANK(L60,$AH$19:$AH$403,0)+COUNTIF($AH$1:AH59,AH60),"")</f>
        <v>42</v>
      </c>
      <c r="N60" s="9" t="s">
        <v>69</v>
      </c>
      <c r="Z60" s="10" t="str">
        <f t="shared" si="4"/>
        <v/>
      </c>
      <c r="AA60" s="10" t="str">
        <f t="shared" si="5"/>
        <v/>
      </c>
      <c r="AB60" s="10" t="str">
        <f t="shared" si="6"/>
        <v/>
      </c>
      <c r="AC60" s="10" t="str">
        <f t="shared" si="7"/>
        <v/>
      </c>
      <c r="AD60" s="10" t="str">
        <f t="shared" si="8"/>
        <v/>
      </c>
      <c r="AE60" s="10" t="str">
        <f t="shared" si="9"/>
        <v/>
      </c>
      <c r="AF60" s="10" t="str">
        <f t="shared" si="10"/>
        <v/>
      </c>
      <c r="AG60" s="10" t="str">
        <f t="shared" si="11"/>
        <v/>
      </c>
      <c r="AH60" s="10">
        <f t="shared" si="12"/>
        <v>0</v>
      </c>
      <c r="AI60" s="13" t="str">
        <f t="shared" si="13"/>
        <v>41</v>
      </c>
      <c r="AJ60" s="11">
        <f t="shared" si="14"/>
        <v>41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19:L60">
    <cfRule type="cellIs" dxfId="1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2020-11-12T06:33:38Z</dcterms:modified>
</cp:coreProperties>
</file>